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okumente\Midgard\"/>
    </mc:Choice>
  </mc:AlternateContent>
  <bookViews>
    <workbookView xWindow="0" yWindow="0" windowWidth="28080" windowHeight="10290" tabRatio="712" activeTab="7"/>
  </bookViews>
  <sheets>
    <sheet name="Lernen" sheetId="3" r:id="rId1"/>
    <sheet name="Zauber" sheetId="12" r:id="rId2"/>
    <sheet name="TE Kosten je Klasse" sheetId="14" r:id="rId3"/>
    <sheet name="TE Kosten je Stufe" sheetId="19" r:id="rId4"/>
    <sheet name="Zauber und Lieder" sheetId="18" r:id="rId5"/>
    <sheet name="Wundertaten" sheetId="20" r:id="rId6"/>
    <sheet name="Dweomer" sheetId="21" r:id="rId7"/>
    <sheet name="Thaumaturgie" sheetId="22" r:id="rId8"/>
    <sheet name="Tabelle1" sheetId="23" state="hidden" r:id="rId9"/>
  </sheets>
  <definedNames>
    <definedName name="_xlnm._FilterDatabase" localSheetId="7" hidden="1">Thaumaturgie!$A$1:$T$220</definedName>
    <definedName name="_xlnm._FilterDatabase" localSheetId="5" hidden="1">Wundertaten!$A$1:$S$59</definedName>
    <definedName name="_xlnm._FilterDatabase" localSheetId="4" hidden="1">'Zauber und Lieder'!$A$1:$T$264</definedName>
    <definedName name="_xlnm.Print_Area" localSheetId="0">Lernen!$A$1:$CG$77</definedName>
    <definedName name="Dweomer">Dweomer!$A$2:$A$63</definedName>
    <definedName name="DweomerGesamt">Dweomer!$A$2:$R$63</definedName>
    <definedName name="Grad">Lernen!$BG$2</definedName>
    <definedName name="Klasse">Lernen!$AP$6</definedName>
    <definedName name="KlasseKostenKat">'TE Kosten je Klasse'!$A$2:$AA$31</definedName>
    <definedName name="KlasseKostenSkill">'TE Kosten je Klasse'!$A$33:XEV$116</definedName>
    <definedName name="KlassenListe2">'TE Kosten je Klasse'!$A$33:$AA$33</definedName>
    <definedName name="Klassentyp">'TE Kosten je Klasse'!$A$33:$AA$34</definedName>
    <definedName name="SkillKatListe">'TE Kosten je Klasse'!$A$2:$A$31</definedName>
    <definedName name="SkillNamenListe">'TE Kosten je Klasse'!$A$33:$A$116</definedName>
    <definedName name="Thauma">Thaumaturgie!$A$2:$A$220</definedName>
    <definedName name="Thaumaturgie">Thaumaturgie!$A$2:$A$220</definedName>
    <definedName name="ThaumaturgieGesamt">Thaumaturgie!$A$2:$T$220</definedName>
    <definedName name="Waffen">'TE Kosten je Klasse'!$A$96:$A$116</definedName>
    <definedName name="Wunder">Wundertaten!$A$2:$A$58</definedName>
    <definedName name="WunderGesamt">Wundertaten!$A$2:$R$58</definedName>
    <definedName name="Zauber">'Zauber und Lieder'!$A$2:$A$262</definedName>
    <definedName name="ZauberAuswahl">Zauber!$A$3:$A$6</definedName>
    <definedName name="ZauberGesamt">'Zauber und Lieder'!$A$2:$R$269</definedName>
    <definedName name="Zauberwert">#REF!</definedName>
  </definedNames>
  <calcPr calcId="152511"/>
</workbook>
</file>

<file path=xl/calcChain.xml><?xml version="1.0" encoding="utf-8"?>
<calcChain xmlns="http://schemas.openxmlformats.org/spreadsheetml/2006/main">
  <c r="BG6" i="3" l="1"/>
  <c r="AH19" i="12"/>
  <c r="AH24" i="12"/>
  <c r="AH29" i="12"/>
  <c r="AH34" i="12"/>
  <c r="AH39" i="12"/>
  <c r="AH44" i="12"/>
  <c r="AH49" i="12"/>
  <c r="AH54" i="12"/>
  <c r="AH59" i="12"/>
  <c r="AH64" i="12"/>
  <c r="AH69" i="12"/>
  <c r="AH74" i="12"/>
  <c r="AH79" i="12"/>
  <c r="BG2" i="3" l="1"/>
  <c r="BO30" i="3" l="1"/>
  <c r="CK30" i="3" s="1"/>
  <c r="BO32" i="3"/>
  <c r="CK32" i="3" s="1"/>
  <c r="BO34" i="3"/>
  <c r="CK34" i="3" s="1"/>
  <c r="BO36" i="3"/>
  <c r="CI36" i="3" s="1"/>
  <c r="BO38" i="3"/>
  <c r="CK38" i="3" s="1"/>
  <c r="BO40" i="3"/>
  <c r="CK40" i="3" s="1"/>
  <c r="BO42" i="3"/>
  <c r="CI42" i="3" s="1"/>
  <c r="BO44" i="3"/>
  <c r="CI44" i="3" s="1"/>
  <c r="BO46" i="3"/>
  <c r="CI46" i="3" s="1"/>
  <c r="BO48" i="3"/>
  <c r="CK48" i="3" s="1"/>
  <c r="BO50" i="3"/>
  <c r="CK50" i="3" s="1"/>
  <c r="BO52" i="3"/>
  <c r="CI52" i="3" s="1"/>
  <c r="BO54" i="3"/>
  <c r="CK54" i="3" s="1"/>
  <c r="BO56" i="3"/>
  <c r="CK56" i="3" s="1"/>
  <c r="BO58" i="3"/>
  <c r="CK58" i="3" s="1"/>
  <c r="BO60" i="3"/>
  <c r="CI60" i="3" s="1"/>
  <c r="BO62" i="3"/>
  <c r="CI62" i="3" s="1"/>
  <c r="BO64" i="3"/>
  <c r="CK64" i="3" s="1"/>
  <c r="BO66" i="3"/>
  <c r="CI66" i="3" s="1"/>
  <c r="BO68" i="3"/>
  <c r="CK68" i="3" s="1"/>
  <c r="BO70" i="3"/>
  <c r="CI70" i="3" s="1"/>
  <c r="BO72" i="3"/>
  <c r="CK72" i="3" s="1"/>
  <c r="BO74" i="3"/>
  <c r="CK74" i="3" s="1"/>
  <c r="BO76" i="3"/>
  <c r="CI76" i="3" s="1"/>
  <c r="BO78" i="3"/>
  <c r="CK78" i="3" s="1"/>
  <c r="BO80" i="3"/>
  <c r="CK80" i="3" s="1"/>
  <c r="BO82" i="3"/>
  <c r="CK82" i="3" s="1"/>
  <c r="BO84" i="3"/>
  <c r="CK84" i="3" s="1"/>
  <c r="BO86" i="3"/>
  <c r="CI86" i="3" s="1"/>
  <c r="BO88" i="3"/>
  <c r="CK88" i="3" s="1"/>
  <c r="BO90" i="3"/>
  <c r="CK90" i="3" s="1"/>
  <c r="BO92" i="3"/>
  <c r="CI92" i="3" s="1"/>
  <c r="BO94" i="3"/>
  <c r="CI94" i="3" s="1"/>
  <c r="BO96" i="3"/>
  <c r="CK96" i="3" s="1"/>
  <c r="BO98" i="3"/>
  <c r="CK98" i="3" s="1"/>
  <c r="BO100" i="3"/>
  <c r="CI100" i="3" s="1"/>
  <c r="BO102" i="3"/>
  <c r="CI102" i="3" s="1"/>
  <c r="BO104" i="3"/>
  <c r="CK104" i="3" s="1"/>
  <c r="BO106" i="3"/>
  <c r="CK106" i="3" s="1"/>
  <c r="BO108" i="3"/>
  <c r="CK108" i="3" s="1"/>
  <c r="BO110" i="3"/>
  <c r="CI110" i="3" s="1"/>
  <c r="BO112" i="3"/>
  <c r="CK112" i="3" s="1"/>
  <c r="BO114" i="3"/>
  <c r="CK114" i="3" s="1"/>
  <c r="BO116" i="3"/>
  <c r="CI116" i="3" s="1"/>
  <c r="BO118" i="3"/>
  <c r="CK118" i="3" s="1"/>
  <c r="BO120" i="3"/>
  <c r="CK120" i="3" s="1"/>
  <c r="BO122" i="3"/>
  <c r="CK122" i="3" s="1"/>
  <c r="BO124" i="3"/>
  <c r="CK124" i="3" s="1"/>
  <c r="BO126" i="3"/>
  <c r="CK126" i="3" s="1"/>
  <c r="BO128" i="3"/>
  <c r="CK128" i="3" s="1"/>
  <c r="BO130" i="3"/>
  <c r="BO132" i="3"/>
  <c r="BO134" i="3"/>
  <c r="BO136" i="3"/>
  <c r="BO138" i="3"/>
  <c r="BO140" i="3"/>
  <c r="CK140" i="3" s="1"/>
  <c r="BO142" i="3"/>
  <c r="CK142" i="3" s="1"/>
  <c r="BO144" i="3"/>
  <c r="CK144" i="3" s="1"/>
  <c r="BO146" i="3"/>
  <c r="CK146" i="3" s="1"/>
  <c r="BO148" i="3"/>
  <c r="CK148" i="3" s="1"/>
  <c r="BO150" i="3"/>
  <c r="CK150" i="3" s="1"/>
  <c r="BO152" i="3"/>
  <c r="BI22" i="3"/>
  <c r="CG22" i="3"/>
  <c r="CH22" i="3"/>
  <c r="CG24" i="3"/>
  <c r="CH24" i="3"/>
  <c r="CG26" i="3"/>
  <c r="CH26" i="3"/>
  <c r="CG28" i="3"/>
  <c r="CH28" i="3"/>
  <c r="CG30" i="3"/>
  <c r="CH30" i="3"/>
  <c r="CG32" i="3"/>
  <c r="CH32" i="3"/>
  <c r="CG34" i="3"/>
  <c r="CH34" i="3"/>
  <c r="CG36" i="3"/>
  <c r="CH36" i="3"/>
  <c r="CG38" i="3"/>
  <c r="CH38" i="3"/>
  <c r="CG40" i="3"/>
  <c r="CH40" i="3"/>
  <c r="CG42" i="3"/>
  <c r="CH42" i="3"/>
  <c r="CG44" i="3"/>
  <c r="CH44" i="3"/>
  <c r="CG46" i="3"/>
  <c r="CH46" i="3"/>
  <c r="CG48" i="3"/>
  <c r="CH48" i="3"/>
  <c r="CG50" i="3"/>
  <c r="CH50" i="3"/>
  <c r="CG52" i="3"/>
  <c r="CH52" i="3"/>
  <c r="CG54" i="3"/>
  <c r="CH54" i="3"/>
  <c r="CG56" i="3"/>
  <c r="CH56" i="3"/>
  <c r="CG58" i="3"/>
  <c r="CH58" i="3"/>
  <c r="CG60" i="3"/>
  <c r="CH60" i="3"/>
  <c r="CG62" i="3"/>
  <c r="CH62" i="3"/>
  <c r="CG64" i="3"/>
  <c r="CH64" i="3"/>
  <c r="CG66" i="3"/>
  <c r="CH66" i="3"/>
  <c r="CG68" i="3"/>
  <c r="CH68" i="3"/>
  <c r="CG70" i="3"/>
  <c r="CH70" i="3"/>
  <c r="CG72" i="3"/>
  <c r="CH72" i="3"/>
  <c r="CG74" i="3"/>
  <c r="CH74" i="3"/>
  <c r="CG76" i="3"/>
  <c r="CH76" i="3"/>
  <c r="CG78" i="3"/>
  <c r="CH78" i="3"/>
  <c r="CG80" i="3"/>
  <c r="CH80" i="3"/>
  <c r="CG82" i="3"/>
  <c r="CH82" i="3"/>
  <c r="CG84" i="3"/>
  <c r="CH84" i="3"/>
  <c r="CG86" i="3"/>
  <c r="CH86" i="3"/>
  <c r="CG88" i="3"/>
  <c r="CH88" i="3"/>
  <c r="CG90" i="3"/>
  <c r="CH90" i="3"/>
  <c r="CG92" i="3"/>
  <c r="CH92" i="3"/>
  <c r="CG94" i="3"/>
  <c r="CH94" i="3"/>
  <c r="CG96" i="3"/>
  <c r="CH96" i="3"/>
  <c r="CG98" i="3"/>
  <c r="CH98" i="3"/>
  <c r="CG100" i="3"/>
  <c r="CH100" i="3"/>
  <c r="CG102" i="3"/>
  <c r="CH102" i="3"/>
  <c r="CG104" i="3"/>
  <c r="CH104" i="3"/>
  <c r="CG106" i="3"/>
  <c r="CH106" i="3"/>
  <c r="CG108" i="3"/>
  <c r="CH108" i="3"/>
  <c r="CG110" i="3"/>
  <c r="CH110" i="3"/>
  <c r="CG112" i="3"/>
  <c r="CH112" i="3"/>
  <c r="CG114" i="3"/>
  <c r="CH114" i="3"/>
  <c r="CG116" i="3"/>
  <c r="CH116" i="3"/>
  <c r="CG118" i="3"/>
  <c r="CH118" i="3"/>
  <c r="CG120" i="3"/>
  <c r="CH120" i="3"/>
  <c r="CG122" i="3"/>
  <c r="CH122" i="3"/>
  <c r="CG124" i="3"/>
  <c r="CH124" i="3"/>
  <c r="CG126" i="3"/>
  <c r="CH126" i="3"/>
  <c r="CG128" i="3"/>
  <c r="CH128" i="3"/>
  <c r="CG130" i="3"/>
  <c r="CH130" i="3"/>
  <c r="CG132" i="3"/>
  <c r="CH132" i="3"/>
  <c r="CG134" i="3"/>
  <c r="CH134" i="3"/>
  <c r="CG136" i="3"/>
  <c r="CH136" i="3"/>
  <c r="CG138" i="3"/>
  <c r="CH138" i="3"/>
  <c r="CG140" i="3"/>
  <c r="CH140" i="3"/>
  <c r="CG142" i="3"/>
  <c r="CH142" i="3"/>
  <c r="CG144" i="3"/>
  <c r="CH144" i="3"/>
  <c r="CG146" i="3"/>
  <c r="CH146" i="3"/>
  <c r="CG148" i="3"/>
  <c r="CH148" i="3"/>
  <c r="CG150" i="3"/>
  <c r="CH150" i="3"/>
  <c r="CG152" i="3"/>
  <c r="CH152" i="3"/>
  <c r="CH20" i="3"/>
  <c r="CI58" i="3" l="1"/>
  <c r="CI38" i="3"/>
  <c r="CI30" i="3"/>
  <c r="CI114" i="3"/>
  <c r="CI90" i="3"/>
  <c r="CI96" i="3"/>
  <c r="CI64" i="3"/>
  <c r="CI54" i="3"/>
  <c r="CI40" i="3"/>
  <c r="CK46" i="3"/>
  <c r="CI124" i="3"/>
  <c r="CK92" i="3"/>
  <c r="CI68" i="3"/>
  <c r="CK86" i="3"/>
  <c r="CK36" i="3"/>
  <c r="CI108" i="3"/>
  <c r="CK76" i="3"/>
  <c r="CI84" i="3"/>
  <c r="CK102" i="3"/>
  <c r="CK62" i="3"/>
  <c r="CK66" i="3"/>
  <c r="CI146" i="3"/>
  <c r="CI98" i="3"/>
  <c r="CI72" i="3"/>
  <c r="CI88" i="3"/>
  <c r="CI82" i="3"/>
  <c r="CI56" i="3"/>
  <c r="CI50" i="3"/>
  <c r="CI34" i="3"/>
  <c r="CK42" i="3"/>
  <c r="CI48" i="3"/>
  <c r="CI118" i="3"/>
  <c r="CK94" i="3"/>
  <c r="CI104" i="3"/>
  <c r="CK110" i="3"/>
  <c r="CK70" i="3"/>
  <c r="CK60" i="3"/>
  <c r="CK44" i="3"/>
  <c r="CK116" i="3"/>
  <c r="CK100" i="3"/>
  <c r="CK52" i="3"/>
  <c r="CI148" i="3"/>
  <c r="CI106" i="3"/>
  <c r="CI80" i="3"/>
  <c r="CI74" i="3"/>
  <c r="CI142" i="3"/>
  <c r="CI150" i="3"/>
  <c r="CI126" i="3"/>
  <c r="CI144" i="3"/>
  <c r="CI122" i="3"/>
  <c r="CI78" i="3"/>
  <c r="CI128" i="3"/>
  <c r="CI120" i="3"/>
  <c r="CI112" i="3"/>
  <c r="CI32" i="3"/>
  <c r="CG20" i="3"/>
  <c r="B152" i="3"/>
  <c r="E152" i="3" s="1"/>
  <c r="AG28" i="3"/>
  <c r="BF28" i="3" s="1"/>
  <c r="AG30" i="3"/>
  <c r="BI30" i="3" s="1"/>
  <c r="AG32" i="3"/>
  <c r="BI32" i="3" s="1"/>
  <c r="AG34" i="3"/>
  <c r="BI34" i="3" s="1"/>
  <c r="AG36" i="3"/>
  <c r="BI36" i="3" s="1"/>
  <c r="AG38" i="3"/>
  <c r="BI38" i="3" s="1"/>
  <c r="AG40" i="3"/>
  <c r="BI40" i="3" s="1"/>
  <c r="AG42" i="3"/>
  <c r="BI42" i="3" s="1"/>
  <c r="AG44" i="3"/>
  <c r="BI44" i="3" s="1"/>
  <c r="AG46" i="3"/>
  <c r="BI46" i="3" s="1"/>
  <c r="AG48" i="3"/>
  <c r="BI48" i="3" s="1"/>
  <c r="AG50" i="3"/>
  <c r="BI50" i="3" s="1"/>
  <c r="AG52" i="3"/>
  <c r="BI52" i="3" s="1"/>
  <c r="AG54" i="3"/>
  <c r="BI54" i="3" s="1"/>
  <c r="AG56" i="3"/>
  <c r="BI56" i="3" s="1"/>
  <c r="AG58" i="3"/>
  <c r="BI58" i="3" s="1"/>
  <c r="AG60" i="3"/>
  <c r="BI60" i="3" s="1"/>
  <c r="AG62" i="3"/>
  <c r="BI62" i="3" s="1"/>
  <c r="AG64" i="3"/>
  <c r="BI64" i="3" s="1"/>
  <c r="AG66" i="3"/>
  <c r="BI66" i="3" s="1"/>
  <c r="AG68" i="3"/>
  <c r="BI68" i="3" s="1"/>
  <c r="AG70" i="3"/>
  <c r="BI70" i="3" s="1"/>
  <c r="AG72" i="3"/>
  <c r="BI72" i="3" s="1"/>
  <c r="AG74" i="3"/>
  <c r="BI74" i="3" s="1"/>
  <c r="AG76" i="3"/>
  <c r="BI76" i="3" s="1"/>
  <c r="AG78" i="3"/>
  <c r="BI78" i="3" s="1"/>
  <c r="AG80" i="3"/>
  <c r="BI80" i="3" s="1"/>
  <c r="AG82" i="3"/>
  <c r="BI82" i="3" s="1"/>
  <c r="AG84" i="3"/>
  <c r="BI84" i="3" s="1"/>
  <c r="AG86" i="3"/>
  <c r="BI86" i="3" s="1"/>
  <c r="AG88" i="3"/>
  <c r="BI88" i="3" s="1"/>
  <c r="AG90" i="3"/>
  <c r="BI90" i="3" s="1"/>
  <c r="AG92" i="3"/>
  <c r="BI92" i="3" s="1"/>
  <c r="AG94" i="3"/>
  <c r="BI94" i="3" s="1"/>
  <c r="AG96" i="3"/>
  <c r="BI96" i="3" s="1"/>
  <c r="AG98" i="3"/>
  <c r="BI98" i="3" s="1"/>
  <c r="AG100" i="3"/>
  <c r="BI100" i="3" s="1"/>
  <c r="AG102" i="3"/>
  <c r="BI102" i="3" s="1"/>
  <c r="AG104" i="3"/>
  <c r="BI104" i="3" s="1"/>
  <c r="AG106" i="3"/>
  <c r="BI106" i="3" s="1"/>
  <c r="AG108" i="3"/>
  <c r="BI108" i="3" s="1"/>
  <c r="AG110" i="3"/>
  <c r="BI110" i="3" s="1"/>
  <c r="AG112" i="3"/>
  <c r="BI112" i="3" s="1"/>
  <c r="AG114" i="3"/>
  <c r="BI114" i="3" s="1"/>
  <c r="AG116" i="3"/>
  <c r="BI116" i="3" s="1"/>
  <c r="AG118" i="3"/>
  <c r="BI118" i="3" s="1"/>
  <c r="AG120" i="3"/>
  <c r="BI120" i="3" s="1"/>
  <c r="AG122" i="3"/>
  <c r="BI122" i="3" s="1"/>
  <c r="AG124" i="3"/>
  <c r="BI124" i="3" s="1"/>
  <c r="AG126" i="3"/>
  <c r="BI126" i="3" s="1"/>
  <c r="AG128" i="3"/>
  <c r="BI128" i="3" s="1"/>
  <c r="AG130" i="3"/>
  <c r="AG132" i="3"/>
  <c r="BI132" i="3" s="1"/>
  <c r="AG134" i="3"/>
  <c r="BI134" i="3" s="1"/>
  <c r="AG136" i="3"/>
  <c r="BI136" i="3" s="1"/>
  <c r="AG138" i="3"/>
  <c r="AG140" i="3"/>
  <c r="BI140" i="3" s="1"/>
  <c r="AG142" i="3"/>
  <c r="BI142" i="3" s="1"/>
  <c r="AG144" i="3"/>
  <c r="BI144" i="3" s="1"/>
  <c r="AG146" i="3"/>
  <c r="BI146" i="3" s="1"/>
  <c r="AG148" i="3"/>
  <c r="BI148" i="3" s="1"/>
  <c r="AG150" i="3"/>
  <c r="BI150" i="3" s="1"/>
  <c r="AG152" i="3"/>
  <c r="AJ26" i="3"/>
  <c r="AJ28" i="3"/>
  <c r="AJ30" i="3"/>
  <c r="AJ32" i="3"/>
  <c r="AJ34" i="3"/>
  <c r="AJ36" i="3"/>
  <c r="AJ38" i="3"/>
  <c r="AJ40" i="3"/>
  <c r="AJ42" i="3"/>
  <c r="AJ44" i="3"/>
  <c r="AJ46" i="3"/>
  <c r="AJ48" i="3"/>
  <c r="AJ50" i="3"/>
  <c r="AJ52" i="3"/>
  <c r="AJ54" i="3"/>
  <c r="AJ56" i="3"/>
  <c r="AJ58" i="3"/>
  <c r="AJ60" i="3"/>
  <c r="AJ62" i="3"/>
  <c r="AJ64" i="3"/>
  <c r="AJ66" i="3"/>
  <c r="AJ68" i="3"/>
  <c r="AJ70" i="3"/>
  <c r="AJ72" i="3"/>
  <c r="AJ74" i="3"/>
  <c r="AJ76" i="3"/>
  <c r="AJ78" i="3"/>
  <c r="AJ80" i="3"/>
  <c r="AJ82" i="3"/>
  <c r="AJ84" i="3"/>
  <c r="AJ86" i="3"/>
  <c r="AJ88" i="3"/>
  <c r="AJ90" i="3"/>
  <c r="AJ92" i="3"/>
  <c r="AJ94" i="3"/>
  <c r="AJ96" i="3"/>
  <c r="AJ98" i="3"/>
  <c r="AJ100" i="3"/>
  <c r="AJ102" i="3"/>
  <c r="AJ104" i="3"/>
  <c r="AJ106" i="3"/>
  <c r="AJ108" i="3"/>
  <c r="AJ110" i="3"/>
  <c r="AJ112" i="3"/>
  <c r="AJ114" i="3"/>
  <c r="AJ116" i="3"/>
  <c r="AJ118" i="3"/>
  <c r="AJ120" i="3"/>
  <c r="AJ122" i="3"/>
  <c r="AJ124" i="3"/>
  <c r="AJ126" i="3"/>
  <c r="AJ128" i="3"/>
  <c r="AJ130" i="3"/>
  <c r="BL130" i="3" s="1"/>
  <c r="AJ132" i="3"/>
  <c r="AJ134" i="3"/>
  <c r="AJ136" i="3"/>
  <c r="BF136" i="3" s="1"/>
  <c r="AJ138" i="3"/>
  <c r="BL138" i="3" s="1"/>
  <c r="AJ140" i="3"/>
  <c r="BF140" i="3" s="1"/>
  <c r="AJ142" i="3"/>
  <c r="BF142" i="3" s="1"/>
  <c r="AJ144" i="3"/>
  <c r="AJ146" i="3"/>
  <c r="AJ148" i="3"/>
  <c r="BF148" i="3" s="1"/>
  <c r="AJ150" i="3"/>
  <c r="BF150" i="3" s="1"/>
  <c r="AJ152" i="3"/>
  <c r="BF152" i="3" s="1"/>
  <c r="AM30" i="3"/>
  <c r="AM32" i="3"/>
  <c r="AM34" i="3"/>
  <c r="AM36" i="3"/>
  <c r="AM38" i="3"/>
  <c r="AM40" i="3"/>
  <c r="AM42" i="3"/>
  <c r="AM44" i="3"/>
  <c r="AM46" i="3"/>
  <c r="AM48" i="3"/>
  <c r="AM50" i="3"/>
  <c r="AM52" i="3"/>
  <c r="AM54" i="3"/>
  <c r="AM56" i="3"/>
  <c r="AM58" i="3"/>
  <c r="AM60" i="3"/>
  <c r="AM62" i="3"/>
  <c r="AM64" i="3"/>
  <c r="AM66" i="3"/>
  <c r="AM68" i="3"/>
  <c r="AM70" i="3"/>
  <c r="AM72" i="3"/>
  <c r="AM74" i="3"/>
  <c r="AM76" i="3"/>
  <c r="AM78" i="3"/>
  <c r="AM80" i="3"/>
  <c r="AM82" i="3"/>
  <c r="AM84" i="3"/>
  <c r="AM86" i="3"/>
  <c r="AM88" i="3"/>
  <c r="AM90" i="3"/>
  <c r="AM92" i="3"/>
  <c r="AM94" i="3"/>
  <c r="AM96" i="3"/>
  <c r="AM98" i="3"/>
  <c r="AM100" i="3"/>
  <c r="AM102" i="3"/>
  <c r="AM104" i="3"/>
  <c r="AM106" i="3"/>
  <c r="AM108" i="3"/>
  <c r="AM110" i="3"/>
  <c r="AM112" i="3"/>
  <c r="AM114" i="3"/>
  <c r="AM116" i="3"/>
  <c r="AM118" i="3"/>
  <c r="AM120" i="3"/>
  <c r="AM122" i="3"/>
  <c r="AM124" i="3"/>
  <c r="AM126" i="3"/>
  <c r="AM128" i="3"/>
  <c r="AM130" i="3"/>
  <c r="AM132" i="3"/>
  <c r="AM134" i="3"/>
  <c r="AM136" i="3"/>
  <c r="AM138" i="3"/>
  <c r="AM140" i="3"/>
  <c r="AM142" i="3"/>
  <c r="AM144" i="3"/>
  <c r="AM146" i="3"/>
  <c r="AM148" i="3"/>
  <c r="AM150" i="3"/>
  <c r="AM152" i="3"/>
  <c r="BL152" i="3" s="1"/>
  <c r="BF22" i="3"/>
  <c r="BL30" i="3"/>
  <c r="BR30" i="3" s="1"/>
  <c r="BL32" i="3"/>
  <c r="BR32" i="3" s="1"/>
  <c r="BL34" i="3"/>
  <c r="BR34" i="3" s="1"/>
  <c r="BL36" i="3"/>
  <c r="BR36" i="3" s="1"/>
  <c r="BL38" i="3"/>
  <c r="BR38" i="3" s="1"/>
  <c r="BL40" i="3"/>
  <c r="BR40" i="3" s="1"/>
  <c r="BL42" i="3"/>
  <c r="BR42" i="3" s="1"/>
  <c r="BL44" i="3"/>
  <c r="BR44" i="3" s="1"/>
  <c r="BL46" i="3"/>
  <c r="BR46" i="3" s="1"/>
  <c r="BL48" i="3"/>
  <c r="BR48" i="3" s="1"/>
  <c r="BL50" i="3"/>
  <c r="BR50" i="3" s="1"/>
  <c r="BL52" i="3"/>
  <c r="BR52" i="3" s="1"/>
  <c r="BL54" i="3"/>
  <c r="BR54" i="3" s="1"/>
  <c r="BL56" i="3"/>
  <c r="BR56" i="3" s="1"/>
  <c r="BL58" i="3"/>
  <c r="BR58" i="3" s="1"/>
  <c r="BL60" i="3"/>
  <c r="BR60" i="3" s="1"/>
  <c r="BL62" i="3"/>
  <c r="BR62" i="3" s="1"/>
  <c r="BL64" i="3"/>
  <c r="BR64" i="3" s="1"/>
  <c r="BL66" i="3"/>
  <c r="BR66" i="3" s="1"/>
  <c r="BL68" i="3"/>
  <c r="BR68" i="3" s="1"/>
  <c r="BL70" i="3"/>
  <c r="BR70" i="3" s="1"/>
  <c r="BL72" i="3"/>
  <c r="BR72" i="3" s="1"/>
  <c r="BL74" i="3"/>
  <c r="BR74" i="3" s="1"/>
  <c r="BL76" i="3"/>
  <c r="BR76" i="3" s="1"/>
  <c r="BL78" i="3"/>
  <c r="BR78" i="3" s="1"/>
  <c r="BL80" i="3"/>
  <c r="BR80" i="3" s="1"/>
  <c r="BL82" i="3"/>
  <c r="BR82" i="3" s="1"/>
  <c r="BL84" i="3"/>
  <c r="BR84" i="3" s="1"/>
  <c r="BL86" i="3"/>
  <c r="BR86" i="3" s="1"/>
  <c r="BL88" i="3"/>
  <c r="BR88" i="3" s="1"/>
  <c r="BL90" i="3"/>
  <c r="BR90" i="3" s="1"/>
  <c r="BL92" i="3"/>
  <c r="BR92" i="3" s="1"/>
  <c r="BL94" i="3"/>
  <c r="BR94" i="3" s="1"/>
  <c r="BL96" i="3"/>
  <c r="BR96" i="3" s="1"/>
  <c r="BL98" i="3"/>
  <c r="BR98" i="3" s="1"/>
  <c r="BL100" i="3"/>
  <c r="BR100" i="3" s="1"/>
  <c r="BL102" i="3"/>
  <c r="BR102" i="3" s="1"/>
  <c r="BL104" i="3"/>
  <c r="BR104" i="3" s="1"/>
  <c r="BL106" i="3"/>
  <c r="BR106" i="3" s="1"/>
  <c r="BL108" i="3"/>
  <c r="BR108" i="3" s="1"/>
  <c r="BL110" i="3"/>
  <c r="BR110" i="3" s="1"/>
  <c r="BL112" i="3"/>
  <c r="BR112" i="3" s="1"/>
  <c r="BL114" i="3"/>
  <c r="BR114" i="3" s="1"/>
  <c r="BL116" i="3"/>
  <c r="BR116" i="3" s="1"/>
  <c r="BL118" i="3"/>
  <c r="BR118" i="3" s="1"/>
  <c r="BL120" i="3"/>
  <c r="BR120" i="3" s="1"/>
  <c r="BL122" i="3"/>
  <c r="BR122" i="3" s="1"/>
  <c r="BL124" i="3"/>
  <c r="BR124" i="3" s="1"/>
  <c r="BL126" i="3"/>
  <c r="BR126" i="3" s="1"/>
  <c r="BL128" i="3"/>
  <c r="BR128" i="3" s="1"/>
  <c r="BL132" i="3"/>
  <c r="BL134" i="3"/>
  <c r="BL136" i="3"/>
  <c r="BL140" i="3"/>
  <c r="BR140" i="3" s="1"/>
  <c r="BL142" i="3"/>
  <c r="BR142" i="3" s="1"/>
  <c r="BL144" i="3"/>
  <c r="BR144" i="3" s="1"/>
  <c r="BL146" i="3"/>
  <c r="BR146" i="3" s="1"/>
  <c r="BL148" i="3"/>
  <c r="BR148" i="3" s="1"/>
  <c r="BL150" i="3"/>
  <c r="BR150" i="3" s="1"/>
  <c r="CI140" i="3"/>
  <c r="AM22" i="3"/>
  <c r="AM24" i="3"/>
  <c r="AM26" i="3"/>
  <c r="E30" i="3"/>
  <c r="E40" i="3"/>
  <c r="E42" i="3"/>
  <c r="E44" i="3"/>
  <c r="E46" i="3"/>
  <c r="E48" i="3"/>
  <c r="E50" i="3"/>
  <c r="E52" i="3"/>
  <c r="E54" i="3"/>
  <c r="E56" i="3"/>
  <c r="E58" i="3"/>
  <c r="E60" i="3"/>
  <c r="E62" i="3"/>
  <c r="E64" i="3"/>
  <c r="E66" i="3"/>
  <c r="E68" i="3"/>
  <c r="E70" i="3"/>
  <c r="E72" i="3"/>
  <c r="E74" i="3"/>
  <c r="E76" i="3"/>
  <c r="E78" i="3"/>
  <c r="E80" i="3"/>
  <c r="E82" i="3"/>
  <c r="E84" i="3"/>
  <c r="E86" i="3"/>
  <c r="E88" i="3"/>
  <c r="E90" i="3"/>
  <c r="E92" i="3"/>
  <c r="E94" i="3"/>
  <c r="E96" i="3"/>
  <c r="E98" i="3"/>
  <c r="E100" i="3"/>
  <c r="E102" i="3"/>
  <c r="E104" i="3"/>
  <c r="E106" i="3"/>
  <c r="E108" i="3"/>
  <c r="E110" i="3"/>
  <c r="E112" i="3"/>
  <c r="E114" i="3"/>
  <c r="E116" i="3"/>
  <c r="E118" i="3"/>
  <c r="E120" i="3"/>
  <c r="E122" i="3"/>
  <c r="E124" i="3"/>
  <c r="E126" i="3"/>
  <c r="E128" i="3"/>
  <c r="E140" i="3"/>
  <c r="E142" i="3"/>
  <c r="E144" i="3"/>
  <c r="E146" i="3"/>
  <c r="E148" i="3"/>
  <c r="E150" i="3"/>
  <c r="E32" i="3"/>
  <c r="E34" i="3"/>
  <c r="E36" i="3"/>
  <c r="E38" i="3"/>
  <c r="B50" i="3"/>
  <c r="B52" i="3"/>
  <c r="B54" i="3"/>
  <c r="B56" i="3"/>
  <c r="B58" i="3"/>
  <c r="B60" i="3"/>
  <c r="B62" i="3"/>
  <c r="B64" i="3"/>
  <c r="B66" i="3"/>
  <c r="B68" i="3"/>
  <c r="B70" i="3"/>
  <c r="B72" i="3"/>
  <c r="B74" i="3"/>
  <c r="B76" i="3"/>
  <c r="B78" i="3"/>
  <c r="B80" i="3"/>
  <c r="B82" i="3"/>
  <c r="B84" i="3"/>
  <c r="B86" i="3"/>
  <c r="B88" i="3"/>
  <c r="B90" i="3"/>
  <c r="B92" i="3"/>
  <c r="B94" i="3"/>
  <c r="B96" i="3"/>
  <c r="B98" i="3"/>
  <c r="B100" i="3"/>
  <c r="B102" i="3"/>
  <c r="B104" i="3"/>
  <c r="B106" i="3"/>
  <c r="B108" i="3"/>
  <c r="B110" i="3"/>
  <c r="B112" i="3"/>
  <c r="B114" i="3"/>
  <c r="B116" i="3"/>
  <c r="B118" i="3"/>
  <c r="B120" i="3"/>
  <c r="B122" i="3"/>
  <c r="B124" i="3"/>
  <c r="B126" i="3"/>
  <c r="B128" i="3"/>
  <c r="B130" i="3"/>
  <c r="E130" i="3" s="1"/>
  <c r="B140" i="3"/>
  <c r="B142" i="3"/>
  <c r="B144" i="3"/>
  <c r="B146" i="3"/>
  <c r="B148" i="3"/>
  <c r="B150" i="3"/>
  <c r="B30" i="3"/>
  <c r="B32" i="3"/>
  <c r="B34" i="3"/>
  <c r="B36" i="3"/>
  <c r="B38" i="3"/>
  <c r="B40" i="3"/>
  <c r="B42" i="3"/>
  <c r="B44" i="3"/>
  <c r="B46" i="3"/>
  <c r="B48" i="3"/>
  <c r="B20" i="3"/>
  <c r="E20" i="3" s="1"/>
  <c r="AJ24" i="3"/>
  <c r="AG20" i="3"/>
  <c r="AJ22" i="3"/>
  <c r="AJ20" i="3"/>
  <c r="C92" i="14"/>
  <c r="D92" i="14"/>
  <c r="E92" i="14"/>
  <c r="F92" i="14"/>
  <c r="G92" i="14"/>
  <c r="H92" i="14"/>
  <c r="I92" i="14"/>
  <c r="J92" i="14"/>
  <c r="K92" i="14"/>
  <c r="L92" i="14"/>
  <c r="M92" i="14"/>
  <c r="N92" i="14"/>
  <c r="O92" i="14"/>
  <c r="P92" i="14"/>
  <c r="Q92" i="14"/>
  <c r="R92" i="14"/>
  <c r="S92" i="14"/>
  <c r="T92" i="14"/>
  <c r="U92" i="14"/>
  <c r="V92" i="14"/>
  <c r="W92" i="14"/>
  <c r="X92" i="14"/>
  <c r="Y92" i="14"/>
  <c r="AA92" i="14"/>
  <c r="B92" i="14"/>
  <c r="BF126" i="3" l="1"/>
  <c r="BF54" i="3"/>
  <c r="BF110" i="3"/>
  <c r="BF46" i="3"/>
  <c r="BF86" i="3"/>
  <c r="BF38" i="3"/>
  <c r="BF78" i="3"/>
  <c r="BF30" i="3"/>
  <c r="BF102" i="3"/>
  <c r="BF70" i="3"/>
  <c r="BF134" i="3"/>
  <c r="BF94" i="3"/>
  <c r="BF62" i="3"/>
  <c r="BF92" i="3"/>
  <c r="BF74" i="3"/>
  <c r="BF76" i="3"/>
  <c r="BF36" i="3"/>
  <c r="BF106" i="3"/>
  <c r="BF42" i="3"/>
  <c r="BF118" i="3"/>
  <c r="BF132" i="3"/>
  <c r="BF116" i="3"/>
  <c r="BF60" i="3"/>
  <c r="BF44" i="3"/>
  <c r="BF100" i="3"/>
  <c r="BF84" i="3"/>
  <c r="BF124" i="3"/>
  <c r="BF108" i="3"/>
  <c r="BF68" i="3"/>
  <c r="BF52" i="3"/>
  <c r="BF146" i="3"/>
  <c r="BF114" i="3"/>
  <c r="BF82" i="3"/>
  <c r="BF50" i="3"/>
  <c r="BF122" i="3"/>
  <c r="BF90" i="3"/>
  <c r="BF58" i="3"/>
  <c r="BF98" i="3"/>
  <c r="BF66" i="3"/>
  <c r="BF34" i="3"/>
  <c r="BF128" i="3"/>
  <c r="BF120" i="3"/>
  <c r="BF112" i="3"/>
  <c r="BF104" i="3"/>
  <c r="BF96" i="3"/>
  <c r="BF88" i="3"/>
  <c r="BF80" i="3"/>
  <c r="BF72" i="3"/>
  <c r="BF64" i="3"/>
  <c r="BF56" i="3"/>
  <c r="BF48" i="3"/>
  <c r="BF40" i="3"/>
  <c r="BF32" i="3"/>
  <c r="BF144" i="3"/>
  <c r="BF20" i="3"/>
  <c r="BI20" i="3"/>
  <c r="BI28" i="3"/>
  <c r="BI152" i="3"/>
  <c r="CI134" i="3"/>
  <c r="CK134" i="3"/>
  <c r="CI136" i="3"/>
  <c r="CK136" i="3"/>
  <c r="CI132" i="3"/>
  <c r="CK132" i="3"/>
  <c r="B132" i="3"/>
  <c r="BR130" i="3"/>
  <c r="BI138" i="3"/>
  <c r="BI130" i="3"/>
  <c r="BR136" i="3"/>
  <c r="BR134" i="3"/>
  <c r="BF138" i="3"/>
  <c r="BF130" i="3"/>
  <c r="BR132" i="3"/>
  <c r="B22" i="3"/>
  <c r="B24" i="3" s="1"/>
  <c r="AA77" i="14"/>
  <c r="Y77" i="14"/>
  <c r="X77" i="14"/>
  <c r="W77" i="14"/>
  <c r="V77" i="14"/>
  <c r="U77" i="14"/>
  <c r="T77" i="14"/>
  <c r="S77" i="14"/>
  <c r="R77" i="14"/>
  <c r="Q77" i="14"/>
  <c r="P77" i="14"/>
  <c r="O77" i="14"/>
  <c r="N77" i="14"/>
  <c r="M77" i="14"/>
  <c r="L77" i="14"/>
  <c r="K77" i="14"/>
  <c r="J77" i="14"/>
  <c r="I77" i="14"/>
  <c r="H77" i="14"/>
  <c r="G77" i="14"/>
  <c r="F77" i="14"/>
  <c r="E77" i="14"/>
  <c r="D77" i="14"/>
  <c r="C77" i="14"/>
  <c r="B77" i="14"/>
  <c r="CK152" i="3" l="1"/>
  <c r="CI152" i="3"/>
  <c r="CK130" i="3"/>
  <c r="CI130" i="3"/>
  <c r="CI138" i="3"/>
  <c r="BR138" i="3" s="1"/>
  <c r="CK138" i="3"/>
  <c r="E132" i="3"/>
  <c r="B134" i="3"/>
  <c r="E22" i="3"/>
  <c r="BR152" i="3" l="1"/>
  <c r="E134" i="3"/>
  <c r="B136" i="3"/>
  <c r="E24" i="3"/>
  <c r="B26" i="3"/>
  <c r="CC8" i="3" l="1"/>
  <c r="B138" i="3"/>
  <c r="E138" i="3" s="1"/>
  <c r="E136" i="3"/>
  <c r="E26" i="3"/>
  <c r="B28" i="3"/>
  <c r="E28" i="3" s="1"/>
  <c r="A10" i="3" l="1"/>
  <c r="AA35" i="14"/>
  <c r="AA36" i="14"/>
  <c r="AA37" i="14"/>
  <c r="AA38" i="14"/>
  <c r="AA39" i="14"/>
  <c r="AA40" i="14"/>
  <c r="AA41" i="14"/>
  <c r="AA42" i="14"/>
  <c r="AA43" i="14"/>
  <c r="AA44" i="14"/>
  <c r="AA45" i="14"/>
  <c r="AA46" i="14"/>
  <c r="AA47" i="14"/>
  <c r="AA48" i="14"/>
  <c r="AA49" i="14"/>
  <c r="AA50" i="14"/>
  <c r="AA51" i="14"/>
  <c r="AA52" i="14"/>
  <c r="AA53" i="14"/>
  <c r="AA93" i="14" s="1"/>
  <c r="AA54" i="14"/>
  <c r="AA55" i="14"/>
  <c r="AA56" i="14"/>
  <c r="AA57" i="14"/>
  <c r="AA58" i="14"/>
  <c r="AA59" i="14"/>
  <c r="AA60" i="14"/>
  <c r="AA61" i="14"/>
  <c r="AA62" i="14"/>
  <c r="AA63" i="14"/>
  <c r="AA64" i="14"/>
  <c r="AA65" i="14"/>
  <c r="AA66" i="14"/>
  <c r="AA67" i="14"/>
  <c r="AA68" i="14"/>
  <c r="AA69" i="14"/>
  <c r="AA70" i="14"/>
  <c r="AA71" i="14"/>
  <c r="AA72" i="14"/>
  <c r="AA73" i="14"/>
  <c r="AA74" i="14"/>
  <c r="AA75" i="14"/>
  <c r="AA76" i="14"/>
  <c r="AA78" i="14"/>
  <c r="AA79" i="14"/>
  <c r="AA80" i="14"/>
  <c r="AA81" i="14"/>
  <c r="AA82" i="14"/>
  <c r="AA83" i="14"/>
  <c r="AA84" i="14"/>
  <c r="AA85" i="14"/>
  <c r="AA86" i="14"/>
  <c r="AA87" i="14"/>
  <c r="AA88" i="14"/>
  <c r="AA89" i="14"/>
  <c r="AA90" i="14"/>
  <c r="AA91" i="14"/>
  <c r="AA94" i="14"/>
  <c r="AA96" i="14"/>
  <c r="AA97" i="14"/>
  <c r="AA98" i="14"/>
  <c r="AA99" i="14"/>
  <c r="AA100" i="14"/>
  <c r="AA101" i="14"/>
  <c r="AA102" i="14"/>
  <c r="AA103" i="14"/>
  <c r="AA104" i="14"/>
  <c r="AA105" i="14"/>
  <c r="AA106" i="14"/>
  <c r="AA107" i="14"/>
  <c r="AA108" i="14"/>
  <c r="AA109" i="14"/>
  <c r="AA110" i="14"/>
  <c r="AA111" i="14"/>
  <c r="AA112" i="14"/>
  <c r="AA113" i="14"/>
  <c r="AA114" i="14"/>
  <c r="AA115" i="14"/>
  <c r="AA116" i="14"/>
  <c r="Y21" i="12" l="1"/>
  <c r="C59" i="20"/>
  <c r="Q24" i="12" l="1"/>
  <c r="T24" i="12"/>
  <c r="Y24" i="12"/>
  <c r="AF24" i="12"/>
  <c r="BC24" i="12"/>
  <c r="BJ24" i="12"/>
  <c r="BO24" i="12"/>
  <c r="BS24" i="12"/>
  <c r="B26" i="12"/>
  <c r="T26" i="12"/>
  <c r="Y26" i="12"/>
  <c r="BJ26" i="12"/>
  <c r="BO26" i="12"/>
  <c r="Q29" i="12"/>
  <c r="T29" i="12"/>
  <c r="Y29" i="12"/>
  <c r="AF29" i="12"/>
  <c r="BC29" i="12"/>
  <c r="BJ29" i="12"/>
  <c r="BO29" i="12"/>
  <c r="BS29" i="12"/>
  <c r="B31" i="12"/>
  <c r="T31" i="12"/>
  <c r="Y31" i="12"/>
  <c r="BJ31" i="12"/>
  <c r="BO31" i="12"/>
  <c r="Q34" i="12"/>
  <c r="T34" i="12"/>
  <c r="Y34" i="12"/>
  <c r="AF34" i="12"/>
  <c r="BC34" i="12"/>
  <c r="BJ34" i="12"/>
  <c r="BO34" i="12"/>
  <c r="BS34" i="12"/>
  <c r="B36" i="12"/>
  <c r="T36" i="12"/>
  <c r="Y36" i="12"/>
  <c r="BJ36" i="12"/>
  <c r="BO36" i="12"/>
  <c r="Q39" i="12"/>
  <c r="T39" i="12"/>
  <c r="Y39" i="12"/>
  <c r="AF39" i="12"/>
  <c r="BC39" i="12"/>
  <c r="BJ39" i="12"/>
  <c r="BO39" i="12"/>
  <c r="BS39" i="12"/>
  <c r="B41" i="12"/>
  <c r="T41" i="12"/>
  <c r="Y41" i="12"/>
  <c r="BJ41" i="12"/>
  <c r="BO41" i="12"/>
  <c r="Q44" i="12"/>
  <c r="T44" i="12"/>
  <c r="Y44" i="12"/>
  <c r="AF44" i="12"/>
  <c r="BC44" i="12"/>
  <c r="BJ44" i="12"/>
  <c r="BO44" i="12"/>
  <c r="BS44" i="12"/>
  <c r="B46" i="12"/>
  <c r="T46" i="12"/>
  <c r="Y46" i="12"/>
  <c r="BJ46" i="12"/>
  <c r="BO46" i="12"/>
  <c r="Q49" i="12"/>
  <c r="T49" i="12"/>
  <c r="Y49" i="12"/>
  <c r="AF49" i="12"/>
  <c r="BC49" i="12"/>
  <c r="BJ49" i="12"/>
  <c r="BO49" i="12"/>
  <c r="BS49" i="12"/>
  <c r="B51" i="12"/>
  <c r="T51" i="12"/>
  <c r="Y51" i="12"/>
  <c r="BJ51" i="12"/>
  <c r="BO51" i="12"/>
  <c r="Q54" i="12"/>
  <c r="T54" i="12"/>
  <c r="Y54" i="12"/>
  <c r="AF54" i="12"/>
  <c r="BC54" i="12"/>
  <c r="BJ54" i="12"/>
  <c r="BO54" i="12"/>
  <c r="BS54" i="12"/>
  <c r="B56" i="12"/>
  <c r="T56" i="12"/>
  <c r="Y56" i="12"/>
  <c r="BJ56" i="12"/>
  <c r="BO56" i="12"/>
  <c r="Q59" i="12"/>
  <c r="T59" i="12"/>
  <c r="Y59" i="12"/>
  <c r="AF59" i="12"/>
  <c r="BC59" i="12"/>
  <c r="BJ59" i="12"/>
  <c r="BO59" i="12"/>
  <c r="BS59" i="12"/>
  <c r="B61" i="12"/>
  <c r="T61" i="12"/>
  <c r="Y61" i="12"/>
  <c r="BJ61" i="12"/>
  <c r="BO61" i="12"/>
  <c r="Q64" i="12"/>
  <c r="T64" i="12"/>
  <c r="Y64" i="12"/>
  <c r="AF64" i="12"/>
  <c r="BC64" i="12"/>
  <c r="BJ64" i="12"/>
  <c r="BO64" i="12"/>
  <c r="BS64" i="12"/>
  <c r="B66" i="12"/>
  <c r="T66" i="12"/>
  <c r="Y66" i="12"/>
  <c r="BJ66" i="12"/>
  <c r="BO66" i="12"/>
  <c r="Q69" i="12"/>
  <c r="T69" i="12"/>
  <c r="Y69" i="12"/>
  <c r="AF69" i="12"/>
  <c r="BC69" i="12"/>
  <c r="BJ69" i="12"/>
  <c r="BO69" i="12"/>
  <c r="BS69" i="12"/>
  <c r="B71" i="12"/>
  <c r="T71" i="12"/>
  <c r="Y71" i="12"/>
  <c r="BJ71" i="12"/>
  <c r="BO71" i="12"/>
  <c r="Q74" i="12"/>
  <c r="T74" i="12"/>
  <c r="Y74" i="12"/>
  <c r="AF74" i="12"/>
  <c r="BC74" i="12"/>
  <c r="BJ74" i="12"/>
  <c r="BO74" i="12"/>
  <c r="BS74" i="12"/>
  <c r="B76" i="12"/>
  <c r="T76" i="12"/>
  <c r="Y76" i="12"/>
  <c r="BJ76" i="12"/>
  <c r="BO76" i="12"/>
  <c r="Q79" i="12"/>
  <c r="T79" i="12"/>
  <c r="Y79" i="12"/>
  <c r="AF79" i="12"/>
  <c r="BC79" i="12"/>
  <c r="BJ79" i="12"/>
  <c r="BO79" i="12"/>
  <c r="BS79" i="12"/>
  <c r="B81" i="12"/>
  <c r="T81" i="12"/>
  <c r="Y81" i="12"/>
  <c r="BJ81" i="12"/>
  <c r="BO81" i="12"/>
  <c r="BS19" i="12"/>
  <c r="BO21" i="12"/>
  <c r="BO19" i="12"/>
  <c r="BJ21" i="12"/>
  <c r="BJ19" i="12"/>
  <c r="BC19" i="12"/>
  <c r="AF19" i="12"/>
  <c r="Y19" i="12"/>
  <c r="T21" i="12"/>
  <c r="T19" i="12"/>
  <c r="Q19" i="12"/>
  <c r="B21" i="12" l="1"/>
  <c r="Z21" i="14" l="1"/>
  <c r="Z12" i="14"/>
  <c r="Z13" i="14"/>
  <c r="Z14" i="14"/>
  <c r="Z15" i="14"/>
  <c r="Z16" i="14"/>
  <c r="Z17" i="14"/>
  <c r="Z26" i="14"/>
  <c r="Z27" i="14"/>
  <c r="Z28" i="14"/>
  <c r="Z30" i="14"/>
  <c r="Z31" i="14"/>
  <c r="Z11" i="14"/>
  <c r="Z4" i="14"/>
  <c r="Z56" i="14" s="1"/>
  <c r="Z5" i="14"/>
  <c r="Z77" i="14" s="1"/>
  <c r="Z6" i="14"/>
  <c r="Z7" i="14"/>
  <c r="Z8" i="14"/>
  <c r="Z49" i="14" s="1"/>
  <c r="Z9" i="14"/>
  <c r="Z99" i="14" s="1"/>
  <c r="Z10" i="14"/>
  <c r="Z76" i="14" s="1"/>
  <c r="Z3" i="14"/>
  <c r="Z101" i="14"/>
  <c r="Z35" i="14"/>
  <c r="Z42" i="14"/>
  <c r="Z44" i="14"/>
  <c r="Z46" i="14"/>
  <c r="Z50" i="14"/>
  <c r="Z55" i="14"/>
  <c r="Z67" i="14"/>
  <c r="Z72" i="14"/>
  <c r="Z79" i="14"/>
  <c r="Z82" i="14"/>
  <c r="Z86" i="14"/>
  <c r="Z90" i="14"/>
  <c r="Z48" i="14" l="1"/>
  <c r="Z92" i="14"/>
  <c r="Z113" i="14"/>
  <c r="Z97" i="14"/>
  <c r="Z66" i="14"/>
  <c r="Z109" i="14"/>
  <c r="Z75" i="14"/>
  <c r="Z105" i="14"/>
  <c r="Z36" i="14"/>
  <c r="Z37" i="14"/>
  <c r="Z60" i="14"/>
  <c r="Z87" i="14"/>
  <c r="Z81" i="14"/>
  <c r="Z74" i="14"/>
  <c r="Z63" i="14"/>
  <c r="Z53" i="14"/>
  <c r="Z93" i="14" s="1"/>
  <c r="Z41" i="14"/>
  <c r="Z45" i="14"/>
  <c r="Z85" i="14"/>
  <c r="Z73" i="14"/>
  <c r="Z43" i="14"/>
  <c r="Z114" i="14"/>
  <c r="Z110" i="14"/>
  <c r="Z106" i="14"/>
  <c r="Z102" i="14"/>
  <c r="Z98" i="14"/>
  <c r="Z68" i="14"/>
  <c r="Z40" i="14"/>
  <c r="Z71" i="14"/>
  <c r="Z51" i="14"/>
  <c r="Z116" i="14"/>
  <c r="Z112" i="14"/>
  <c r="Z108" i="14"/>
  <c r="Z104" i="14"/>
  <c r="Z100" i="14"/>
  <c r="Z96" i="14"/>
  <c r="Z115" i="14"/>
  <c r="Z111" i="14"/>
  <c r="Z107" i="14"/>
  <c r="Z103" i="14"/>
  <c r="Z89" i="14"/>
  <c r="Z52" i="14"/>
  <c r="Z88" i="14"/>
  <c r="Z65" i="14"/>
  <c r="Z38" i="14"/>
  <c r="Z64" i="14"/>
  <c r="Z94" i="14"/>
  <c r="Z84" i="14"/>
  <c r="Z80" i="14"/>
  <c r="Z91" i="14"/>
  <c r="Z83" i="14"/>
  <c r="Z70" i="14"/>
  <c r="Z62" i="14"/>
  <c r="Z58" i="14"/>
  <c r="Z54" i="14"/>
  <c r="Z59" i="14"/>
  <c r="Z47" i="14"/>
  <c r="Z39" i="14"/>
  <c r="Z78" i="14"/>
  <c r="Z69" i="14"/>
  <c r="Z61" i="14"/>
  <c r="Z57" i="14"/>
  <c r="W5" i="12"/>
  <c r="C155" i="22" l="1"/>
  <c r="C2" i="22" l="1"/>
  <c r="C4" i="22"/>
  <c r="C5" i="22"/>
  <c r="C6" i="22"/>
  <c r="C7" i="22"/>
  <c r="C8" i="22"/>
  <c r="C9" i="22"/>
  <c r="C10" i="22"/>
  <c r="C11" i="22"/>
  <c r="C12" i="22"/>
  <c r="C13" i="22"/>
  <c r="C14" i="22"/>
  <c r="C15" i="22"/>
  <c r="C16" i="22"/>
  <c r="C17" i="22"/>
  <c r="C18" i="22"/>
  <c r="C19" i="22"/>
  <c r="C20" i="22"/>
  <c r="C21" i="22"/>
  <c r="C22" i="22"/>
  <c r="C23" i="22"/>
  <c r="C24" i="22"/>
  <c r="C25" i="22"/>
  <c r="C26" i="22"/>
  <c r="C27" i="22"/>
  <c r="C28" i="22"/>
  <c r="C29" i="22"/>
  <c r="C30" i="22"/>
  <c r="C31" i="22"/>
  <c r="C32" i="22"/>
  <c r="C33" i="22"/>
  <c r="C34" i="22"/>
  <c r="C35" i="22"/>
  <c r="C36" i="22"/>
  <c r="C37" i="22"/>
  <c r="C38" i="22"/>
  <c r="C39" i="22"/>
  <c r="C40" i="22"/>
  <c r="C41" i="22"/>
  <c r="C42" i="22"/>
  <c r="C43" i="22"/>
  <c r="C44" i="22"/>
  <c r="C45" i="22"/>
  <c r="C46" i="22"/>
  <c r="C47" i="22"/>
  <c r="C48" i="22"/>
  <c r="C49" i="22"/>
  <c r="C50" i="22"/>
  <c r="C51" i="22"/>
  <c r="C52" i="22"/>
  <c r="C53" i="22"/>
  <c r="C54" i="22"/>
  <c r="C55" i="22"/>
  <c r="C56" i="22"/>
  <c r="C57" i="22"/>
  <c r="C58" i="22"/>
  <c r="C59" i="22"/>
  <c r="C60" i="22"/>
  <c r="C61" i="22"/>
  <c r="C62" i="22"/>
  <c r="C63" i="22"/>
  <c r="C64" i="22"/>
  <c r="C65" i="22"/>
  <c r="C66" i="22"/>
  <c r="C67" i="22"/>
  <c r="C68" i="22"/>
  <c r="C69" i="22"/>
  <c r="C70" i="22"/>
  <c r="C71" i="22"/>
  <c r="C72" i="22"/>
  <c r="C73" i="22"/>
  <c r="C74" i="22"/>
  <c r="C75" i="22"/>
  <c r="C76" i="22"/>
  <c r="C77" i="22"/>
  <c r="C78" i="22"/>
  <c r="C79" i="22"/>
  <c r="C80" i="22"/>
  <c r="C81" i="22"/>
  <c r="C82" i="22"/>
  <c r="C83" i="22"/>
  <c r="C84" i="22"/>
  <c r="C85" i="22"/>
  <c r="C86" i="22"/>
  <c r="C87" i="22"/>
  <c r="C88" i="22"/>
  <c r="C89" i="22"/>
  <c r="C90" i="22"/>
  <c r="C91" i="22"/>
  <c r="C92" i="22"/>
  <c r="C93" i="22"/>
  <c r="C94" i="22"/>
  <c r="C95" i="22"/>
  <c r="C96" i="22"/>
  <c r="C97" i="22"/>
  <c r="C98" i="22"/>
  <c r="C99" i="22"/>
  <c r="C100" i="22"/>
  <c r="C101" i="22"/>
  <c r="C102" i="22"/>
  <c r="C103" i="22"/>
  <c r="C104" i="22"/>
  <c r="C105" i="22"/>
  <c r="C106" i="22"/>
  <c r="C107" i="22"/>
  <c r="C108" i="22"/>
  <c r="C109" i="22"/>
  <c r="C110" i="22"/>
  <c r="C111" i="22"/>
  <c r="C112" i="22"/>
  <c r="C113" i="22"/>
  <c r="C114" i="22"/>
  <c r="C115" i="22"/>
  <c r="C116" i="22"/>
  <c r="C117" i="22"/>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C197" i="22"/>
  <c r="C198" i="22"/>
  <c r="C199" i="22"/>
  <c r="C200" i="22"/>
  <c r="C201" i="22"/>
  <c r="C202" i="22"/>
  <c r="C203" i="22"/>
  <c r="C204" i="22"/>
  <c r="C205" i="22"/>
  <c r="C206" i="22"/>
  <c r="C207" i="22"/>
  <c r="C208" i="22"/>
  <c r="C209" i="22"/>
  <c r="C210" i="22"/>
  <c r="C211" i="22"/>
  <c r="C212" i="22"/>
  <c r="C213" i="22"/>
  <c r="C214" i="22"/>
  <c r="C215" i="22"/>
  <c r="C216" i="22"/>
  <c r="C217" i="22"/>
  <c r="C218" i="22"/>
  <c r="C219" i="22"/>
  <c r="C220" i="22"/>
  <c r="C3" i="22"/>
  <c r="C2" i="21"/>
  <c r="C4" i="21"/>
  <c r="C5" i="21"/>
  <c r="C6" i="21"/>
  <c r="C7" i="21"/>
  <c r="C8" i="21"/>
  <c r="C9" i="21"/>
  <c r="C10" i="21"/>
  <c r="C11" i="21"/>
  <c r="C12" i="21"/>
  <c r="C13" i="21"/>
  <c r="C14" i="21"/>
  <c r="C15" i="21"/>
  <c r="C16" i="21"/>
  <c r="C17" i="21"/>
  <c r="C18" i="21"/>
  <c r="C19" i="21"/>
  <c r="C20" i="21"/>
  <c r="C21" i="21"/>
  <c r="AG22" i="3" s="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C56" i="21"/>
  <c r="C57" i="21"/>
  <c r="C58" i="21"/>
  <c r="C59" i="21"/>
  <c r="C60" i="21"/>
  <c r="C61" i="21"/>
  <c r="C62" i="21"/>
  <c r="C63" i="21"/>
  <c r="C3" i="21"/>
  <c r="C3" i="20"/>
  <c r="C4" i="20"/>
  <c r="C5" i="20"/>
  <c r="C6" i="20"/>
  <c r="C7" i="20"/>
  <c r="C8" i="20"/>
  <c r="C9" i="20"/>
  <c r="C10" i="20"/>
  <c r="C11" i="20"/>
  <c r="C12" i="20"/>
  <c r="C13" i="20"/>
  <c r="C14" i="20"/>
  <c r="C15" i="20"/>
  <c r="C16" i="20"/>
  <c r="C17" i="20"/>
  <c r="C18" i="20"/>
  <c r="C19" i="20"/>
  <c r="C20" i="20"/>
  <c r="C21" i="20"/>
  <c r="C22" i="20"/>
  <c r="AG26" i="3" s="1"/>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2" i="20"/>
  <c r="C72" i="18"/>
  <c r="C73" i="18"/>
  <c r="C74" i="18"/>
  <c r="C75" i="18"/>
  <c r="C76" i="18"/>
  <c r="C77" i="18"/>
  <c r="C78" i="18"/>
  <c r="C79" i="18"/>
  <c r="C80" i="18"/>
  <c r="C81" i="18"/>
  <c r="C82" i="18"/>
  <c r="C83" i="18"/>
  <c r="C84" i="18"/>
  <c r="C85" i="18"/>
  <c r="C86" i="18"/>
  <c r="C87" i="18"/>
  <c r="C88" i="18"/>
  <c r="C89" i="18"/>
  <c r="C90" i="18"/>
  <c r="C91" i="18"/>
  <c r="C92" i="18"/>
  <c r="C93" i="18"/>
  <c r="C94" i="18"/>
  <c r="C95" i="18"/>
  <c r="C96" i="18"/>
  <c r="C97" i="18"/>
  <c r="C98" i="18"/>
  <c r="C99" i="18"/>
  <c r="C100" i="18"/>
  <c r="C101" i="18"/>
  <c r="C102" i="18"/>
  <c r="C103" i="18"/>
  <c r="C104" i="18"/>
  <c r="C105" i="18"/>
  <c r="C106" i="18"/>
  <c r="C107" i="18"/>
  <c r="C108" i="18"/>
  <c r="C109" i="18"/>
  <c r="C110" i="18"/>
  <c r="C111" i="18"/>
  <c r="C112" i="18"/>
  <c r="C113" i="18"/>
  <c r="C114" i="18"/>
  <c r="C115" i="18"/>
  <c r="C116" i="18"/>
  <c r="C117" i="18"/>
  <c r="C118" i="18"/>
  <c r="C119" i="18"/>
  <c r="C120" i="18"/>
  <c r="C121" i="18"/>
  <c r="C122" i="18"/>
  <c r="C123" i="18"/>
  <c r="C124" i="18"/>
  <c r="C125" i="18"/>
  <c r="C126" i="18"/>
  <c r="C127" i="18"/>
  <c r="C128" i="18"/>
  <c r="C129" i="18"/>
  <c r="C130" i="18"/>
  <c r="C131" i="18"/>
  <c r="C132" i="18"/>
  <c r="C133" i="18"/>
  <c r="C134" i="18"/>
  <c r="C135" i="18"/>
  <c r="C136" i="18"/>
  <c r="C137" i="18"/>
  <c r="C138" i="18"/>
  <c r="C139" i="18"/>
  <c r="C140" i="18"/>
  <c r="C141" i="18"/>
  <c r="C142" i="18"/>
  <c r="C143" i="18"/>
  <c r="C144" i="18"/>
  <c r="C145" i="18"/>
  <c r="C146" i="18"/>
  <c r="C147" i="18"/>
  <c r="C148" i="18"/>
  <c r="C149" i="18"/>
  <c r="C150" i="18"/>
  <c r="C151" i="18"/>
  <c r="C152" i="18"/>
  <c r="C153" i="18"/>
  <c r="C154" i="18"/>
  <c r="C155" i="18"/>
  <c r="C156" i="18"/>
  <c r="C157" i="18"/>
  <c r="C158" i="18"/>
  <c r="C159" i="18"/>
  <c r="C160" i="18"/>
  <c r="C161" i="18"/>
  <c r="C162" i="18"/>
  <c r="C163" i="18"/>
  <c r="C164" i="18"/>
  <c r="C165" i="18"/>
  <c r="C166" i="18"/>
  <c r="C167" i="18"/>
  <c r="C168" i="18"/>
  <c r="C169" i="18"/>
  <c r="C170" i="18"/>
  <c r="C171" i="18"/>
  <c r="C172" i="18"/>
  <c r="C173" i="18"/>
  <c r="C174" i="18"/>
  <c r="C175" i="18"/>
  <c r="C176" i="18"/>
  <c r="C177" i="18"/>
  <c r="C178" i="18"/>
  <c r="C179" i="18"/>
  <c r="C180" i="18"/>
  <c r="C181" i="18"/>
  <c r="C182" i="18"/>
  <c r="C183" i="18"/>
  <c r="C184" i="18"/>
  <c r="C185" i="18"/>
  <c r="C186" i="18"/>
  <c r="C187" i="18"/>
  <c r="C188" i="18"/>
  <c r="C189" i="18"/>
  <c r="C190" i="18"/>
  <c r="C191" i="18"/>
  <c r="C192" i="18"/>
  <c r="C193" i="18"/>
  <c r="C194" i="18"/>
  <c r="C195" i="18"/>
  <c r="C196" i="18"/>
  <c r="C197" i="18"/>
  <c r="C198" i="18"/>
  <c r="C199" i="18"/>
  <c r="C200" i="18"/>
  <c r="C201" i="18"/>
  <c r="C202" i="18"/>
  <c r="C203" i="18"/>
  <c r="C204" i="18"/>
  <c r="C205" i="18"/>
  <c r="C206" i="18"/>
  <c r="C207" i="18"/>
  <c r="C208" i="18"/>
  <c r="C209" i="18"/>
  <c r="C210" i="18"/>
  <c r="C211" i="18"/>
  <c r="C212" i="18"/>
  <c r="C213" i="18"/>
  <c r="C214" i="18"/>
  <c r="C215" i="18"/>
  <c r="C216" i="18"/>
  <c r="C217" i="18"/>
  <c r="C218" i="18"/>
  <c r="C219" i="18"/>
  <c r="C220" i="18"/>
  <c r="C221" i="18"/>
  <c r="C222" i="18"/>
  <c r="C223" i="18"/>
  <c r="C224" i="18"/>
  <c r="C225" i="18"/>
  <c r="C226" i="18"/>
  <c r="C227" i="18"/>
  <c r="C228" i="18"/>
  <c r="C229" i="18"/>
  <c r="C230" i="18"/>
  <c r="C231" i="18"/>
  <c r="C232" i="18"/>
  <c r="C233" i="18"/>
  <c r="C234" i="18"/>
  <c r="C235" i="18"/>
  <c r="C236" i="18"/>
  <c r="C237" i="18"/>
  <c r="C238" i="18"/>
  <c r="C239" i="18"/>
  <c r="C240" i="18"/>
  <c r="C241" i="18"/>
  <c r="C242" i="18"/>
  <c r="C243" i="18"/>
  <c r="C244" i="18"/>
  <c r="C245" i="18"/>
  <c r="C246" i="18"/>
  <c r="C247" i="18"/>
  <c r="C248" i="18"/>
  <c r="C249" i="18"/>
  <c r="C250" i="18"/>
  <c r="C251" i="18"/>
  <c r="C252" i="18"/>
  <c r="C253" i="18"/>
  <c r="C254" i="18"/>
  <c r="C255" i="18"/>
  <c r="C256" i="18"/>
  <c r="C257" i="18"/>
  <c r="C258" i="18"/>
  <c r="C259" i="18"/>
  <c r="C260" i="18"/>
  <c r="C261" i="18"/>
  <c r="C262" i="18"/>
  <c r="C3" i="18"/>
  <c r="C4" i="18"/>
  <c r="C5" i="18"/>
  <c r="C6" i="18"/>
  <c r="C7" i="18"/>
  <c r="C8" i="18"/>
  <c r="C9" i="18"/>
  <c r="C10" i="18"/>
  <c r="C11" i="18"/>
  <c r="C12" i="18"/>
  <c r="C13" i="18"/>
  <c r="C14" i="18"/>
  <c r="C15" i="18"/>
  <c r="C16" i="18"/>
  <c r="C17" i="18"/>
  <c r="C18" i="18"/>
  <c r="C19" i="18"/>
  <c r="C20" i="18"/>
  <c r="C21" i="18"/>
  <c r="C22" i="18"/>
  <c r="C23" i="18"/>
  <c r="C24" i="18"/>
  <c r="C25" i="18"/>
  <c r="C26" i="18"/>
  <c r="C27" i="18"/>
  <c r="C28" i="18"/>
  <c r="C29" i="18"/>
  <c r="C30" i="18"/>
  <c r="C31" i="18"/>
  <c r="C32" i="18"/>
  <c r="C33" i="18"/>
  <c r="C34" i="18"/>
  <c r="C35" i="18"/>
  <c r="C36" i="18"/>
  <c r="C37" i="18"/>
  <c r="C38" i="18"/>
  <c r="C39" i="18"/>
  <c r="C40" i="18"/>
  <c r="C41" i="18"/>
  <c r="C42" i="18"/>
  <c r="C43" i="18"/>
  <c r="C44" i="18"/>
  <c r="C45" i="18"/>
  <c r="C46" i="18"/>
  <c r="C47" i="18"/>
  <c r="C48" i="18"/>
  <c r="C49" i="18"/>
  <c r="C50" i="18"/>
  <c r="C51" i="18"/>
  <c r="C52" i="18"/>
  <c r="C53" i="18"/>
  <c r="C54" i="18"/>
  <c r="C55" i="18"/>
  <c r="C56" i="18"/>
  <c r="C57" i="18"/>
  <c r="C58" i="18"/>
  <c r="C59" i="18"/>
  <c r="C60" i="18"/>
  <c r="C61" i="18"/>
  <c r="C62" i="18"/>
  <c r="C63" i="18"/>
  <c r="C64" i="18"/>
  <c r="C65" i="18"/>
  <c r="C66" i="18"/>
  <c r="C67" i="18"/>
  <c r="C68" i="18"/>
  <c r="C69" i="18"/>
  <c r="C70" i="18"/>
  <c r="C71" i="18"/>
  <c r="C2" i="18"/>
  <c r="AG24" i="3" s="1"/>
  <c r="BL26" i="3" l="1"/>
  <c r="BO26" i="3" s="1"/>
  <c r="BI26" i="3"/>
  <c r="BF26" i="3"/>
  <c r="BI24" i="3"/>
  <c r="BL24" i="3"/>
  <c r="BF24" i="3"/>
  <c r="BO22" i="3"/>
  <c r="BL22" i="3"/>
  <c r="L62" i="14"/>
  <c r="CC11" i="3" l="1"/>
  <c r="CI26" i="3"/>
  <c r="CK26" i="3"/>
  <c r="CI22" i="3"/>
  <c r="CK22" i="3"/>
  <c r="BO24" i="3"/>
  <c r="D62" i="14"/>
  <c r="C62" i="14"/>
  <c r="B63" i="14"/>
  <c r="B62" i="14"/>
  <c r="Y35" i="14"/>
  <c r="Y36" i="14"/>
  <c r="Y37" i="14"/>
  <c r="Y38" i="14"/>
  <c r="Y39" i="14"/>
  <c r="Y40" i="14"/>
  <c r="Y41" i="14"/>
  <c r="Y42" i="14"/>
  <c r="Y43" i="14"/>
  <c r="Y44" i="14"/>
  <c r="Y45" i="14"/>
  <c r="Y46" i="14"/>
  <c r="Y47" i="14"/>
  <c r="Y48" i="14"/>
  <c r="Y49" i="14"/>
  <c r="Y50" i="14"/>
  <c r="Y51" i="14"/>
  <c r="Y52" i="14"/>
  <c r="Y53" i="14"/>
  <c r="Y54" i="14"/>
  <c r="Y55" i="14"/>
  <c r="Y56" i="14"/>
  <c r="Y57" i="14"/>
  <c r="Y58" i="14"/>
  <c r="Y59" i="14"/>
  <c r="Y60" i="14"/>
  <c r="Y61" i="14"/>
  <c r="Y62" i="14"/>
  <c r="Y63" i="14"/>
  <c r="Y64" i="14"/>
  <c r="Y65" i="14"/>
  <c r="Y66" i="14"/>
  <c r="Y67" i="14"/>
  <c r="Y68" i="14"/>
  <c r="Y69" i="14"/>
  <c r="Y70" i="14"/>
  <c r="Y71" i="14"/>
  <c r="Y72" i="14"/>
  <c r="Y73" i="14"/>
  <c r="Y74" i="14"/>
  <c r="Y75" i="14"/>
  <c r="Y76" i="14"/>
  <c r="Y78" i="14"/>
  <c r="Y79" i="14"/>
  <c r="Y80" i="14"/>
  <c r="Y81" i="14"/>
  <c r="Y82" i="14"/>
  <c r="Y83" i="14"/>
  <c r="Y84" i="14"/>
  <c r="Y85" i="14"/>
  <c r="Y86" i="14"/>
  <c r="Y87" i="14"/>
  <c r="Y88" i="14"/>
  <c r="Y89" i="14"/>
  <c r="Y90" i="14"/>
  <c r="Y91" i="14"/>
  <c r="Y93" i="14"/>
  <c r="Y94" i="14"/>
  <c r="Y96" i="14"/>
  <c r="Y97" i="14"/>
  <c r="Y98" i="14"/>
  <c r="Y99" i="14"/>
  <c r="Y100" i="14"/>
  <c r="Y101" i="14"/>
  <c r="Y102" i="14"/>
  <c r="Y103" i="14"/>
  <c r="Y104" i="14"/>
  <c r="Y105" i="14"/>
  <c r="Y106" i="14"/>
  <c r="Y107" i="14"/>
  <c r="Y108" i="14"/>
  <c r="Y109" i="14"/>
  <c r="Y110" i="14"/>
  <c r="Y111" i="14"/>
  <c r="Y112" i="14"/>
  <c r="Y113" i="14"/>
  <c r="Y114" i="14"/>
  <c r="Y115" i="14"/>
  <c r="Y116" i="14"/>
  <c r="C35" i="14"/>
  <c r="D35" i="14"/>
  <c r="E35" i="14"/>
  <c r="F35" i="14"/>
  <c r="G35" i="14"/>
  <c r="H35" i="14"/>
  <c r="I35" i="14"/>
  <c r="J35" i="14"/>
  <c r="K35" i="14"/>
  <c r="L35" i="14"/>
  <c r="M35" i="14"/>
  <c r="N35" i="14"/>
  <c r="O35" i="14"/>
  <c r="P35" i="14"/>
  <c r="Q35" i="14"/>
  <c r="R35" i="14"/>
  <c r="S35" i="14"/>
  <c r="T35" i="14"/>
  <c r="U35" i="14"/>
  <c r="V35" i="14"/>
  <c r="W35" i="14"/>
  <c r="X35" i="14"/>
  <c r="C36" i="14"/>
  <c r="D36" i="14"/>
  <c r="E36" i="14"/>
  <c r="F36" i="14"/>
  <c r="G36" i="14"/>
  <c r="H36" i="14"/>
  <c r="I36" i="14"/>
  <c r="J36" i="14"/>
  <c r="K36" i="14"/>
  <c r="L36" i="14"/>
  <c r="M36" i="14"/>
  <c r="N36" i="14"/>
  <c r="O36" i="14"/>
  <c r="P36" i="14"/>
  <c r="Q36" i="14"/>
  <c r="R36" i="14"/>
  <c r="S36" i="14"/>
  <c r="T36" i="14"/>
  <c r="U36" i="14"/>
  <c r="V36" i="14"/>
  <c r="W36" i="14"/>
  <c r="X36" i="14"/>
  <c r="C37" i="14"/>
  <c r="D37" i="14"/>
  <c r="E37" i="14"/>
  <c r="F37" i="14"/>
  <c r="G37" i="14"/>
  <c r="H37" i="14"/>
  <c r="I37" i="14"/>
  <c r="J37" i="14"/>
  <c r="K37" i="14"/>
  <c r="L37" i="14"/>
  <c r="M37" i="14"/>
  <c r="N37" i="14"/>
  <c r="O37" i="14"/>
  <c r="P37" i="14"/>
  <c r="Q37" i="14"/>
  <c r="R37" i="14"/>
  <c r="S37" i="14"/>
  <c r="T37" i="14"/>
  <c r="U37" i="14"/>
  <c r="V37" i="14"/>
  <c r="W37" i="14"/>
  <c r="X37" i="14"/>
  <c r="C38" i="14"/>
  <c r="D38" i="14"/>
  <c r="E38" i="14"/>
  <c r="F38" i="14"/>
  <c r="G38" i="14"/>
  <c r="H38" i="14"/>
  <c r="I38" i="14"/>
  <c r="J38" i="14"/>
  <c r="K38" i="14"/>
  <c r="L38" i="14"/>
  <c r="M38" i="14"/>
  <c r="N38" i="14"/>
  <c r="O38" i="14"/>
  <c r="P38" i="14"/>
  <c r="Q38" i="14"/>
  <c r="R38" i="14"/>
  <c r="S38" i="14"/>
  <c r="T38" i="14"/>
  <c r="U38" i="14"/>
  <c r="V38" i="14"/>
  <c r="W38" i="14"/>
  <c r="X38" i="14"/>
  <c r="C39" i="14"/>
  <c r="D39" i="14"/>
  <c r="E39" i="14"/>
  <c r="F39" i="14"/>
  <c r="G39" i="14"/>
  <c r="H39" i="14"/>
  <c r="I39" i="14"/>
  <c r="J39" i="14"/>
  <c r="K39" i="14"/>
  <c r="L39" i="14"/>
  <c r="M39" i="14"/>
  <c r="N39" i="14"/>
  <c r="O39" i="14"/>
  <c r="P39" i="14"/>
  <c r="Q39" i="14"/>
  <c r="R39" i="14"/>
  <c r="S39" i="14"/>
  <c r="T39" i="14"/>
  <c r="U39" i="14"/>
  <c r="V39" i="14"/>
  <c r="W39" i="14"/>
  <c r="X39" i="14"/>
  <c r="C40" i="14"/>
  <c r="D40" i="14"/>
  <c r="E40" i="14"/>
  <c r="F40" i="14"/>
  <c r="G40" i="14"/>
  <c r="H40" i="14"/>
  <c r="I40" i="14"/>
  <c r="J40" i="14"/>
  <c r="K40" i="14"/>
  <c r="L40" i="14"/>
  <c r="M40" i="14"/>
  <c r="N40" i="14"/>
  <c r="O40" i="14"/>
  <c r="P40" i="14"/>
  <c r="Q40" i="14"/>
  <c r="R40" i="14"/>
  <c r="S40" i="14"/>
  <c r="T40" i="14"/>
  <c r="U40" i="14"/>
  <c r="V40" i="14"/>
  <c r="W40" i="14"/>
  <c r="X40" i="14"/>
  <c r="C41" i="14"/>
  <c r="D41" i="14"/>
  <c r="E41" i="14"/>
  <c r="F41" i="14"/>
  <c r="G41" i="14"/>
  <c r="H41" i="14"/>
  <c r="I41" i="14"/>
  <c r="J41" i="14"/>
  <c r="K41" i="14"/>
  <c r="L41" i="14"/>
  <c r="M41" i="14"/>
  <c r="N41" i="14"/>
  <c r="O41" i="14"/>
  <c r="P41" i="14"/>
  <c r="Q41" i="14"/>
  <c r="R41" i="14"/>
  <c r="S41" i="14"/>
  <c r="T41" i="14"/>
  <c r="U41" i="14"/>
  <c r="V41" i="14"/>
  <c r="W41" i="14"/>
  <c r="X41" i="14"/>
  <c r="C42" i="14"/>
  <c r="D42" i="14"/>
  <c r="E42" i="14"/>
  <c r="F42" i="14"/>
  <c r="G42" i="14"/>
  <c r="H42" i="14"/>
  <c r="I42" i="14"/>
  <c r="J42" i="14"/>
  <c r="K42" i="14"/>
  <c r="L42" i="14"/>
  <c r="M42" i="14"/>
  <c r="N42" i="14"/>
  <c r="O42" i="14"/>
  <c r="P42" i="14"/>
  <c r="Q42" i="14"/>
  <c r="R42" i="14"/>
  <c r="S42" i="14"/>
  <c r="T42" i="14"/>
  <c r="U42" i="14"/>
  <c r="V42" i="14"/>
  <c r="W42" i="14"/>
  <c r="X42" i="14"/>
  <c r="C43" i="14"/>
  <c r="D43" i="14"/>
  <c r="E43" i="14"/>
  <c r="F43" i="14"/>
  <c r="G43" i="14"/>
  <c r="H43" i="14"/>
  <c r="I43" i="14"/>
  <c r="J43" i="14"/>
  <c r="K43" i="14"/>
  <c r="L43" i="14"/>
  <c r="M43" i="14"/>
  <c r="N43" i="14"/>
  <c r="O43" i="14"/>
  <c r="P43" i="14"/>
  <c r="Q43" i="14"/>
  <c r="R43" i="14"/>
  <c r="S43" i="14"/>
  <c r="T43" i="14"/>
  <c r="U43" i="14"/>
  <c r="V43" i="14"/>
  <c r="W43" i="14"/>
  <c r="X43" i="14"/>
  <c r="C44" i="14"/>
  <c r="D44" i="14"/>
  <c r="E44" i="14"/>
  <c r="F44" i="14"/>
  <c r="G44" i="14"/>
  <c r="H44" i="14"/>
  <c r="I44" i="14"/>
  <c r="J44" i="14"/>
  <c r="K44" i="14"/>
  <c r="L44" i="14"/>
  <c r="M44" i="14"/>
  <c r="N44" i="14"/>
  <c r="O44" i="14"/>
  <c r="P44" i="14"/>
  <c r="Q44" i="14"/>
  <c r="R44" i="14"/>
  <c r="S44" i="14"/>
  <c r="T44" i="14"/>
  <c r="U44" i="14"/>
  <c r="V44" i="14"/>
  <c r="W44" i="14"/>
  <c r="X44" i="14"/>
  <c r="C45" i="14"/>
  <c r="D45" i="14"/>
  <c r="E45" i="14"/>
  <c r="F45" i="14"/>
  <c r="G45" i="14"/>
  <c r="H45" i="14"/>
  <c r="I45" i="14"/>
  <c r="J45" i="14"/>
  <c r="K45" i="14"/>
  <c r="L45" i="14"/>
  <c r="M45" i="14"/>
  <c r="N45" i="14"/>
  <c r="O45" i="14"/>
  <c r="P45" i="14"/>
  <c r="Q45" i="14"/>
  <c r="R45" i="14"/>
  <c r="S45" i="14"/>
  <c r="T45" i="14"/>
  <c r="U45" i="14"/>
  <c r="V45" i="14"/>
  <c r="W45" i="14"/>
  <c r="X45" i="14"/>
  <c r="C46" i="14"/>
  <c r="D46" i="14"/>
  <c r="E46" i="14"/>
  <c r="F46" i="14"/>
  <c r="G46" i="14"/>
  <c r="H46" i="14"/>
  <c r="I46" i="14"/>
  <c r="J46" i="14"/>
  <c r="K46" i="14"/>
  <c r="L46" i="14"/>
  <c r="M46" i="14"/>
  <c r="N46" i="14"/>
  <c r="O46" i="14"/>
  <c r="P46" i="14"/>
  <c r="Q46" i="14"/>
  <c r="R46" i="14"/>
  <c r="S46" i="14"/>
  <c r="T46" i="14"/>
  <c r="U46" i="14"/>
  <c r="V46" i="14"/>
  <c r="W46" i="14"/>
  <c r="X46" i="14"/>
  <c r="C47" i="14"/>
  <c r="D47" i="14"/>
  <c r="E47" i="14"/>
  <c r="F47" i="14"/>
  <c r="G47" i="14"/>
  <c r="H47" i="14"/>
  <c r="I47" i="14"/>
  <c r="J47" i="14"/>
  <c r="K47" i="14"/>
  <c r="L47" i="14"/>
  <c r="M47" i="14"/>
  <c r="N47" i="14"/>
  <c r="O47" i="14"/>
  <c r="P47" i="14"/>
  <c r="Q47" i="14"/>
  <c r="R47" i="14"/>
  <c r="S47" i="14"/>
  <c r="T47" i="14"/>
  <c r="U47" i="14"/>
  <c r="V47" i="14"/>
  <c r="W47" i="14"/>
  <c r="X47" i="14"/>
  <c r="C48" i="14"/>
  <c r="D48" i="14"/>
  <c r="E48" i="14"/>
  <c r="F48" i="14"/>
  <c r="G48" i="14"/>
  <c r="H48" i="14"/>
  <c r="I48" i="14"/>
  <c r="J48" i="14"/>
  <c r="K48" i="14"/>
  <c r="L48" i="14"/>
  <c r="M48" i="14"/>
  <c r="N48" i="14"/>
  <c r="O48" i="14"/>
  <c r="P48" i="14"/>
  <c r="Q48" i="14"/>
  <c r="R48" i="14"/>
  <c r="S48" i="14"/>
  <c r="T48" i="14"/>
  <c r="U48" i="14"/>
  <c r="V48" i="14"/>
  <c r="W48" i="14"/>
  <c r="X48" i="14"/>
  <c r="C49" i="14"/>
  <c r="D49" i="14"/>
  <c r="E49" i="14"/>
  <c r="F49" i="14"/>
  <c r="G49" i="14"/>
  <c r="H49" i="14"/>
  <c r="I49" i="14"/>
  <c r="J49" i="14"/>
  <c r="K49" i="14"/>
  <c r="L49" i="14"/>
  <c r="M49" i="14"/>
  <c r="N49" i="14"/>
  <c r="O49" i="14"/>
  <c r="P49" i="14"/>
  <c r="Q49" i="14"/>
  <c r="R49" i="14"/>
  <c r="S49" i="14"/>
  <c r="T49" i="14"/>
  <c r="U49" i="14"/>
  <c r="V49" i="14"/>
  <c r="W49" i="14"/>
  <c r="X49" i="14"/>
  <c r="C50" i="14"/>
  <c r="D50" i="14"/>
  <c r="E50" i="14"/>
  <c r="F50" i="14"/>
  <c r="G50" i="14"/>
  <c r="H50" i="14"/>
  <c r="I50" i="14"/>
  <c r="J50" i="14"/>
  <c r="K50" i="14"/>
  <c r="L50" i="14"/>
  <c r="M50" i="14"/>
  <c r="N50" i="14"/>
  <c r="O50" i="14"/>
  <c r="P50" i="14"/>
  <c r="Q50" i="14"/>
  <c r="R50" i="14"/>
  <c r="S50" i="14"/>
  <c r="T50" i="14"/>
  <c r="U50" i="14"/>
  <c r="V50" i="14"/>
  <c r="W50" i="14"/>
  <c r="X50" i="14"/>
  <c r="C51" i="14"/>
  <c r="D51" i="14"/>
  <c r="E51" i="14"/>
  <c r="F51" i="14"/>
  <c r="G51" i="14"/>
  <c r="H51" i="14"/>
  <c r="I51" i="14"/>
  <c r="J51" i="14"/>
  <c r="K51" i="14"/>
  <c r="L51" i="14"/>
  <c r="M51" i="14"/>
  <c r="N51" i="14"/>
  <c r="O51" i="14"/>
  <c r="P51" i="14"/>
  <c r="Q51" i="14"/>
  <c r="R51" i="14"/>
  <c r="S51" i="14"/>
  <c r="T51" i="14"/>
  <c r="U51" i="14"/>
  <c r="V51" i="14"/>
  <c r="W51" i="14"/>
  <c r="X51" i="14"/>
  <c r="C52" i="14"/>
  <c r="D52" i="14"/>
  <c r="E52" i="14"/>
  <c r="F52" i="14"/>
  <c r="G52" i="14"/>
  <c r="H52" i="14"/>
  <c r="I52" i="14"/>
  <c r="J52" i="14"/>
  <c r="K52" i="14"/>
  <c r="L52" i="14"/>
  <c r="M52" i="14"/>
  <c r="N52" i="14"/>
  <c r="O52" i="14"/>
  <c r="P52" i="14"/>
  <c r="Q52" i="14"/>
  <c r="R52" i="14"/>
  <c r="S52" i="14"/>
  <c r="T52" i="14"/>
  <c r="U52" i="14"/>
  <c r="V52" i="14"/>
  <c r="W52" i="14"/>
  <c r="X52" i="14"/>
  <c r="C53" i="14"/>
  <c r="C93" i="14" s="1"/>
  <c r="D53" i="14"/>
  <c r="D93" i="14" s="1"/>
  <c r="E53" i="14"/>
  <c r="E93" i="14" s="1"/>
  <c r="F53" i="14"/>
  <c r="G53" i="14"/>
  <c r="H53" i="14"/>
  <c r="H93" i="14" s="1"/>
  <c r="I53" i="14"/>
  <c r="I93" i="14" s="1"/>
  <c r="J53" i="14"/>
  <c r="K53" i="14"/>
  <c r="K93" i="14" s="1"/>
  <c r="L53" i="14"/>
  <c r="L93" i="14" s="1"/>
  <c r="M53" i="14"/>
  <c r="M93" i="14" s="1"/>
  <c r="N53" i="14"/>
  <c r="O53" i="14"/>
  <c r="P53" i="14"/>
  <c r="P93" i="14" s="1"/>
  <c r="Q53" i="14"/>
  <c r="Q93" i="14" s="1"/>
  <c r="R53" i="14"/>
  <c r="S53" i="14"/>
  <c r="S93" i="14" s="1"/>
  <c r="T53" i="14"/>
  <c r="T93" i="14" s="1"/>
  <c r="U53" i="14"/>
  <c r="U93" i="14" s="1"/>
  <c r="V53" i="14"/>
  <c r="W53" i="14"/>
  <c r="W93" i="14" s="1"/>
  <c r="X53" i="14"/>
  <c r="X93" i="14" s="1"/>
  <c r="C54" i="14"/>
  <c r="D54" i="14"/>
  <c r="E54" i="14"/>
  <c r="F54" i="14"/>
  <c r="G54" i="14"/>
  <c r="H54" i="14"/>
  <c r="I54" i="14"/>
  <c r="J54" i="14"/>
  <c r="K54" i="14"/>
  <c r="L54" i="14"/>
  <c r="M54" i="14"/>
  <c r="N54" i="14"/>
  <c r="O54" i="14"/>
  <c r="P54" i="14"/>
  <c r="Q54" i="14"/>
  <c r="R54" i="14"/>
  <c r="S54" i="14"/>
  <c r="T54" i="14"/>
  <c r="U54" i="14"/>
  <c r="V54" i="14"/>
  <c r="W54" i="14"/>
  <c r="AM20" i="3" s="1"/>
  <c r="BL20" i="3" s="1"/>
  <c r="BO20" i="3" s="1"/>
  <c r="CK20" i="3" s="1"/>
  <c r="X54" i="14"/>
  <c r="C55" i="14"/>
  <c r="D55" i="14"/>
  <c r="E55" i="14"/>
  <c r="F55" i="14"/>
  <c r="G55" i="14"/>
  <c r="H55" i="14"/>
  <c r="I55" i="14"/>
  <c r="J55" i="14"/>
  <c r="K55" i="14"/>
  <c r="L55" i="14"/>
  <c r="M55" i="14"/>
  <c r="N55" i="14"/>
  <c r="O55" i="14"/>
  <c r="P55" i="14"/>
  <c r="Q55" i="14"/>
  <c r="R55" i="14"/>
  <c r="S55" i="14"/>
  <c r="T55" i="14"/>
  <c r="U55" i="14"/>
  <c r="V55" i="14"/>
  <c r="W55" i="14"/>
  <c r="X55" i="14"/>
  <c r="C56" i="14"/>
  <c r="D56" i="14"/>
  <c r="E56" i="14"/>
  <c r="F56" i="14"/>
  <c r="G56" i="14"/>
  <c r="H56" i="14"/>
  <c r="I56" i="14"/>
  <c r="J56" i="14"/>
  <c r="K56" i="14"/>
  <c r="L56" i="14"/>
  <c r="M56" i="14"/>
  <c r="N56" i="14"/>
  <c r="O56" i="14"/>
  <c r="P56" i="14"/>
  <c r="Q56" i="14"/>
  <c r="R56" i="14"/>
  <c r="S56" i="14"/>
  <c r="T56" i="14"/>
  <c r="U56" i="14"/>
  <c r="V56" i="14"/>
  <c r="W56" i="14"/>
  <c r="X56" i="14"/>
  <c r="C57" i="14"/>
  <c r="D57" i="14"/>
  <c r="E57" i="14"/>
  <c r="F57" i="14"/>
  <c r="G57" i="14"/>
  <c r="H57" i="14"/>
  <c r="I57" i="14"/>
  <c r="J57" i="14"/>
  <c r="K57" i="14"/>
  <c r="L57" i="14"/>
  <c r="M57" i="14"/>
  <c r="N57" i="14"/>
  <c r="O57" i="14"/>
  <c r="P57" i="14"/>
  <c r="Q57" i="14"/>
  <c r="R57" i="14"/>
  <c r="S57" i="14"/>
  <c r="T57" i="14"/>
  <c r="U57" i="14"/>
  <c r="V57" i="14"/>
  <c r="W57" i="14"/>
  <c r="X57" i="14"/>
  <c r="C58" i="14"/>
  <c r="D58" i="14"/>
  <c r="E58" i="14"/>
  <c r="F58" i="14"/>
  <c r="G58" i="14"/>
  <c r="H58" i="14"/>
  <c r="I58" i="14"/>
  <c r="J58" i="14"/>
  <c r="K58" i="14"/>
  <c r="L58" i="14"/>
  <c r="M58" i="14"/>
  <c r="N58" i="14"/>
  <c r="O58" i="14"/>
  <c r="P58" i="14"/>
  <c r="Q58" i="14"/>
  <c r="R58" i="14"/>
  <c r="S58" i="14"/>
  <c r="T58" i="14"/>
  <c r="U58" i="14"/>
  <c r="V58" i="14"/>
  <c r="W58" i="14"/>
  <c r="X58" i="14"/>
  <c r="C59" i="14"/>
  <c r="D59" i="14"/>
  <c r="E59" i="14"/>
  <c r="F59" i="14"/>
  <c r="G59" i="14"/>
  <c r="H59" i="14"/>
  <c r="I59" i="14"/>
  <c r="J59" i="14"/>
  <c r="K59" i="14"/>
  <c r="L59" i="14"/>
  <c r="M59" i="14"/>
  <c r="N59" i="14"/>
  <c r="O59" i="14"/>
  <c r="P59" i="14"/>
  <c r="Q59" i="14"/>
  <c r="R59" i="14"/>
  <c r="S59" i="14"/>
  <c r="T59" i="14"/>
  <c r="U59" i="14"/>
  <c r="V59" i="14"/>
  <c r="W59" i="14"/>
  <c r="X59" i="14"/>
  <c r="C60" i="14"/>
  <c r="D60" i="14"/>
  <c r="E60" i="14"/>
  <c r="F60" i="14"/>
  <c r="G60" i="14"/>
  <c r="H60" i="14"/>
  <c r="I60" i="14"/>
  <c r="J60" i="14"/>
  <c r="K60" i="14"/>
  <c r="L60" i="14"/>
  <c r="M60" i="14"/>
  <c r="N60" i="14"/>
  <c r="O60" i="14"/>
  <c r="P60" i="14"/>
  <c r="Q60" i="14"/>
  <c r="R60" i="14"/>
  <c r="S60" i="14"/>
  <c r="T60" i="14"/>
  <c r="U60" i="14"/>
  <c r="V60" i="14"/>
  <c r="W60" i="14"/>
  <c r="X60" i="14"/>
  <c r="C61" i="14"/>
  <c r="D61" i="14"/>
  <c r="E61" i="14"/>
  <c r="F61" i="14"/>
  <c r="G61" i="14"/>
  <c r="H61" i="14"/>
  <c r="I61" i="14"/>
  <c r="J61" i="14"/>
  <c r="K61" i="14"/>
  <c r="L61" i="14"/>
  <c r="M61" i="14"/>
  <c r="N61" i="14"/>
  <c r="O61" i="14"/>
  <c r="P61" i="14"/>
  <c r="Q61" i="14"/>
  <c r="R61" i="14"/>
  <c r="S61" i="14"/>
  <c r="T61" i="14"/>
  <c r="U61" i="14"/>
  <c r="V61" i="14"/>
  <c r="W61" i="14"/>
  <c r="X61" i="14"/>
  <c r="E62" i="14"/>
  <c r="F62" i="14"/>
  <c r="G62" i="14"/>
  <c r="H62" i="14"/>
  <c r="I62" i="14"/>
  <c r="J62" i="14"/>
  <c r="K62" i="14"/>
  <c r="M62" i="14"/>
  <c r="N62" i="14"/>
  <c r="O62" i="14"/>
  <c r="P62" i="14"/>
  <c r="Q62" i="14"/>
  <c r="R62" i="14"/>
  <c r="S62" i="14"/>
  <c r="T62" i="14"/>
  <c r="U62" i="14"/>
  <c r="V62" i="14"/>
  <c r="W62" i="14"/>
  <c r="X62" i="14"/>
  <c r="C63" i="14"/>
  <c r="D63" i="14"/>
  <c r="E63" i="14"/>
  <c r="F63" i="14"/>
  <c r="G63" i="14"/>
  <c r="H63" i="14"/>
  <c r="I63" i="14"/>
  <c r="J63" i="14"/>
  <c r="K63" i="14"/>
  <c r="L63" i="14"/>
  <c r="M63" i="14"/>
  <c r="N63" i="14"/>
  <c r="O63" i="14"/>
  <c r="P63" i="14"/>
  <c r="Q63" i="14"/>
  <c r="R63" i="14"/>
  <c r="S63" i="14"/>
  <c r="T63" i="14"/>
  <c r="U63" i="14"/>
  <c r="V63" i="14"/>
  <c r="W63" i="14"/>
  <c r="X63" i="14"/>
  <c r="C64" i="14"/>
  <c r="D64" i="14"/>
  <c r="E64" i="14"/>
  <c r="F64" i="14"/>
  <c r="G64" i="14"/>
  <c r="H64" i="14"/>
  <c r="I64" i="14"/>
  <c r="J64" i="14"/>
  <c r="K64" i="14"/>
  <c r="L64" i="14"/>
  <c r="M64" i="14"/>
  <c r="N64" i="14"/>
  <c r="O64" i="14"/>
  <c r="P64" i="14"/>
  <c r="Q64" i="14"/>
  <c r="R64" i="14"/>
  <c r="S64" i="14"/>
  <c r="T64" i="14"/>
  <c r="U64" i="14"/>
  <c r="V64" i="14"/>
  <c r="W64" i="14"/>
  <c r="X64" i="14"/>
  <c r="C65" i="14"/>
  <c r="D65" i="14"/>
  <c r="E65" i="14"/>
  <c r="F65" i="14"/>
  <c r="G65" i="14"/>
  <c r="H65" i="14"/>
  <c r="I65" i="14"/>
  <c r="J65" i="14"/>
  <c r="K65" i="14"/>
  <c r="L65" i="14"/>
  <c r="M65" i="14"/>
  <c r="N65" i="14"/>
  <c r="O65" i="14"/>
  <c r="P65" i="14"/>
  <c r="Q65" i="14"/>
  <c r="R65" i="14"/>
  <c r="S65" i="14"/>
  <c r="T65" i="14"/>
  <c r="U65" i="14"/>
  <c r="V65" i="14"/>
  <c r="W65" i="14"/>
  <c r="X65" i="14"/>
  <c r="C66" i="14"/>
  <c r="D66" i="14"/>
  <c r="E66" i="14"/>
  <c r="F66" i="14"/>
  <c r="G66" i="14"/>
  <c r="H66" i="14"/>
  <c r="I66" i="14"/>
  <c r="J66" i="14"/>
  <c r="K66" i="14"/>
  <c r="L66" i="14"/>
  <c r="M66" i="14"/>
  <c r="N66" i="14"/>
  <c r="O66" i="14"/>
  <c r="P66" i="14"/>
  <c r="Q66" i="14"/>
  <c r="R66" i="14"/>
  <c r="S66" i="14"/>
  <c r="T66" i="14"/>
  <c r="U66" i="14"/>
  <c r="V66" i="14"/>
  <c r="W66" i="14"/>
  <c r="X66" i="14"/>
  <c r="C67" i="14"/>
  <c r="D67" i="14"/>
  <c r="E67" i="14"/>
  <c r="F67" i="14"/>
  <c r="G67" i="14"/>
  <c r="H67" i="14"/>
  <c r="I67" i="14"/>
  <c r="J67" i="14"/>
  <c r="K67" i="14"/>
  <c r="L67" i="14"/>
  <c r="M67" i="14"/>
  <c r="N67" i="14"/>
  <c r="O67" i="14"/>
  <c r="P67" i="14"/>
  <c r="Q67" i="14"/>
  <c r="R67" i="14"/>
  <c r="S67" i="14"/>
  <c r="T67" i="14"/>
  <c r="U67" i="14"/>
  <c r="V67" i="14"/>
  <c r="W67" i="14"/>
  <c r="X67" i="14"/>
  <c r="C68" i="14"/>
  <c r="D68" i="14"/>
  <c r="E68" i="14"/>
  <c r="F68" i="14"/>
  <c r="G68" i="14"/>
  <c r="H68" i="14"/>
  <c r="I68" i="14"/>
  <c r="J68" i="14"/>
  <c r="K68" i="14"/>
  <c r="L68" i="14"/>
  <c r="M68" i="14"/>
  <c r="N68" i="14"/>
  <c r="O68" i="14"/>
  <c r="P68" i="14"/>
  <c r="Q68" i="14"/>
  <c r="R68" i="14"/>
  <c r="S68" i="14"/>
  <c r="T68" i="14"/>
  <c r="U68" i="14"/>
  <c r="V68" i="14"/>
  <c r="W68" i="14"/>
  <c r="X68" i="14"/>
  <c r="C69" i="14"/>
  <c r="D69" i="14"/>
  <c r="E69" i="14"/>
  <c r="F69" i="14"/>
  <c r="G69" i="14"/>
  <c r="H69" i="14"/>
  <c r="I69" i="14"/>
  <c r="J69" i="14"/>
  <c r="K69" i="14"/>
  <c r="L69" i="14"/>
  <c r="M69" i="14"/>
  <c r="N69" i="14"/>
  <c r="O69" i="14"/>
  <c r="P69" i="14"/>
  <c r="Q69" i="14"/>
  <c r="R69" i="14"/>
  <c r="S69" i="14"/>
  <c r="T69" i="14"/>
  <c r="U69" i="14"/>
  <c r="V69" i="14"/>
  <c r="W69" i="14"/>
  <c r="X69" i="14"/>
  <c r="C70" i="14"/>
  <c r="D70" i="14"/>
  <c r="E70" i="14"/>
  <c r="F70" i="14"/>
  <c r="G70" i="14"/>
  <c r="H70" i="14"/>
  <c r="I70" i="14"/>
  <c r="J70" i="14"/>
  <c r="K70" i="14"/>
  <c r="L70" i="14"/>
  <c r="M70" i="14"/>
  <c r="N70" i="14"/>
  <c r="O70" i="14"/>
  <c r="P70" i="14"/>
  <c r="Q70" i="14"/>
  <c r="R70" i="14"/>
  <c r="S70" i="14"/>
  <c r="T70" i="14"/>
  <c r="U70" i="14"/>
  <c r="V70" i="14"/>
  <c r="W70" i="14"/>
  <c r="X70" i="14"/>
  <c r="C71" i="14"/>
  <c r="D71" i="14"/>
  <c r="E71" i="14"/>
  <c r="F71" i="14"/>
  <c r="G71" i="14"/>
  <c r="H71" i="14"/>
  <c r="I71" i="14"/>
  <c r="J71" i="14"/>
  <c r="K71" i="14"/>
  <c r="L71" i="14"/>
  <c r="M71" i="14"/>
  <c r="N71" i="14"/>
  <c r="O71" i="14"/>
  <c r="P71" i="14"/>
  <c r="Q71" i="14"/>
  <c r="R71" i="14"/>
  <c r="S71" i="14"/>
  <c r="T71" i="14"/>
  <c r="U71" i="14"/>
  <c r="V71" i="14"/>
  <c r="W71" i="14"/>
  <c r="X71" i="14"/>
  <c r="C72" i="14"/>
  <c r="D72" i="14"/>
  <c r="E72" i="14"/>
  <c r="F72" i="14"/>
  <c r="G72" i="14"/>
  <c r="H72" i="14"/>
  <c r="I72" i="14"/>
  <c r="J72" i="14"/>
  <c r="K72" i="14"/>
  <c r="L72" i="14"/>
  <c r="M72" i="14"/>
  <c r="N72" i="14"/>
  <c r="O72" i="14"/>
  <c r="P72" i="14"/>
  <c r="Q72" i="14"/>
  <c r="R72" i="14"/>
  <c r="S72" i="14"/>
  <c r="T72" i="14"/>
  <c r="U72" i="14"/>
  <c r="V72" i="14"/>
  <c r="W72" i="14"/>
  <c r="X72" i="14"/>
  <c r="C73" i="14"/>
  <c r="D73" i="14"/>
  <c r="E73" i="14"/>
  <c r="F73" i="14"/>
  <c r="G73" i="14"/>
  <c r="H73" i="14"/>
  <c r="I73" i="14"/>
  <c r="J73" i="14"/>
  <c r="K73" i="14"/>
  <c r="L73" i="14"/>
  <c r="M73" i="14"/>
  <c r="N73" i="14"/>
  <c r="O73" i="14"/>
  <c r="P73" i="14"/>
  <c r="Q73" i="14"/>
  <c r="R73" i="14"/>
  <c r="S73" i="14"/>
  <c r="T73" i="14"/>
  <c r="U73" i="14"/>
  <c r="V73" i="14"/>
  <c r="W73" i="14"/>
  <c r="X73" i="14"/>
  <c r="C74" i="14"/>
  <c r="D74" i="14"/>
  <c r="E74" i="14"/>
  <c r="F74" i="14"/>
  <c r="G74" i="14"/>
  <c r="H74" i="14"/>
  <c r="I74" i="14"/>
  <c r="J74" i="14"/>
  <c r="K74" i="14"/>
  <c r="L74" i="14"/>
  <c r="M74" i="14"/>
  <c r="N74" i="14"/>
  <c r="O74" i="14"/>
  <c r="P74" i="14"/>
  <c r="Q74" i="14"/>
  <c r="R74" i="14"/>
  <c r="S74" i="14"/>
  <c r="T74" i="14"/>
  <c r="U74" i="14"/>
  <c r="V74" i="14"/>
  <c r="W74" i="14"/>
  <c r="X74" i="14"/>
  <c r="C75" i="14"/>
  <c r="D75" i="14"/>
  <c r="E75" i="14"/>
  <c r="F75" i="14"/>
  <c r="G75" i="14"/>
  <c r="H75" i="14"/>
  <c r="I75" i="14"/>
  <c r="J75" i="14"/>
  <c r="K75" i="14"/>
  <c r="L75" i="14"/>
  <c r="M75" i="14"/>
  <c r="N75" i="14"/>
  <c r="O75" i="14"/>
  <c r="P75" i="14"/>
  <c r="Q75" i="14"/>
  <c r="R75" i="14"/>
  <c r="S75" i="14"/>
  <c r="T75" i="14"/>
  <c r="U75" i="14"/>
  <c r="V75" i="14"/>
  <c r="W75" i="14"/>
  <c r="X75" i="14"/>
  <c r="C76" i="14"/>
  <c r="D76" i="14"/>
  <c r="E76" i="14"/>
  <c r="F76" i="14"/>
  <c r="G76" i="14"/>
  <c r="H76" i="14"/>
  <c r="I76" i="14"/>
  <c r="J76" i="14"/>
  <c r="K76" i="14"/>
  <c r="L76" i="14"/>
  <c r="M76" i="14"/>
  <c r="N76" i="14"/>
  <c r="O76" i="14"/>
  <c r="P76" i="14"/>
  <c r="Q76" i="14"/>
  <c r="R76" i="14"/>
  <c r="S76" i="14"/>
  <c r="T76" i="14"/>
  <c r="U76" i="14"/>
  <c r="V76" i="14"/>
  <c r="W76" i="14"/>
  <c r="X76" i="14"/>
  <c r="C78" i="14"/>
  <c r="D78" i="14"/>
  <c r="E78" i="14"/>
  <c r="F78" i="14"/>
  <c r="G78" i="14"/>
  <c r="H78" i="14"/>
  <c r="I78" i="14"/>
  <c r="J78" i="14"/>
  <c r="K78" i="14"/>
  <c r="L78" i="14"/>
  <c r="M78" i="14"/>
  <c r="N78" i="14"/>
  <c r="O78" i="14"/>
  <c r="P78" i="14"/>
  <c r="Q78" i="14"/>
  <c r="R78" i="14"/>
  <c r="S78" i="14"/>
  <c r="T78" i="14"/>
  <c r="U78" i="14"/>
  <c r="V78" i="14"/>
  <c r="W78" i="14"/>
  <c r="X78" i="14"/>
  <c r="C79" i="14"/>
  <c r="D79" i="14"/>
  <c r="E79" i="14"/>
  <c r="F79" i="14"/>
  <c r="G79" i="14"/>
  <c r="H79" i="14"/>
  <c r="I79" i="14"/>
  <c r="J79" i="14"/>
  <c r="K79" i="14"/>
  <c r="L79" i="14"/>
  <c r="M79" i="14"/>
  <c r="N79" i="14"/>
  <c r="O79" i="14"/>
  <c r="P79" i="14"/>
  <c r="Q79" i="14"/>
  <c r="R79" i="14"/>
  <c r="S79" i="14"/>
  <c r="T79" i="14"/>
  <c r="U79" i="14"/>
  <c r="V79" i="14"/>
  <c r="W79" i="14"/>
  <c r="X79" i="14"/>
  <c r="C80" i="14"/>
  <c r="D80" i="14"/>
  <c r="E80" i="14"/>
  <c r="F80" i="14"/>
  <c r="G80" i="14"/>
  <c r="H80" i="14"/>
  <c r="I80" i="14"/>
  <c r="J80" i="14"/>
  <c r="K80" i="14"/>
  <c r="L80" i="14"/>
  <c r="M80" i="14"/>
  <c r="N80" i="14"/>
  <c r="O80" i="14"/>
  <c r="P80" i="14"/>
  <c r="Q80" i="14"/>
  <c r="R80" i="14"/>
  <c r="S80" i="14"/>
  <c r="T80" i="14"/>
  <c r="U80" i="14"/>
  <c r="V80" i="14"/>
  <c r="W80" i="14"/>
  <c r="X80" i="14"/>
  <c r="C81" i="14"/>
  <c r="D81" i="14"/>
  <c r="E81" i="14"/>
  <c r="F81" i="14"/>
  <c r="G81" i="14"/>
  <c r="H81" i="14"/>
  <c r="I81" i="14"/>
  <c r="J81" i="14"/>
  <c r="K81" i="14"/>
  <c r="L81" i="14"/>
  <c r="M81" i="14"/>
  <c r="N81" i="14"/>
  <c r="O81" i="14"/>
  <c r="P81" i="14"/>
  <c r="Q81" i="14"/>
  <c r="R81" i="14"/>
  <c r="S81" i="14"/>
  <c r="T81" i="14"/>
  <c r="U81" i="14"/>
  <c r="V81" i="14"/>
  <c r="W81" i="14"/>
  <c r="X81" i="14"/>
  <c r="C82" i="14"/>
  <c r="D82" i="14"/>
  <c r="E82" i="14"/>
  <c r="F82" i="14"/>
  <c r="G82" i="14"/>
  <c r="H82" i="14"/>
  <c r="I82" i="14"/>
  <c r="J82" i="14"/>
  <c r="K82" i="14"/>
  <c r="L82" i="14"/>
  <c r="M82" i="14"/>
  <c r="N82" i="14"/>
  <c r="O82" i="14"/>
  <c r="P82" i="14"/>
  <c r="Q82" i="14"/>
  <c r="R82" i="14"/>
  <c r="S82" i="14"/>
  <c r="T82" i="14"/>
  <c r="U82" i="14"/>
  <c r="V82" i="14"/>
  <c r="W82" i="14"/>
  <c r="X82" i="14"/>
  <c r="C83" i="14"/>
  <c r="D83" i="14"/>
  <c r="E83" i="14"/>
  <c r="F83" i="14"/>
  <c r="G83" i="14"/>
  <c r="H83" i="14"/>
  <c r="I83" i="14"/>
  <c r="J83" i="14"/>
  <c r="K83" i="14"/>
  <c r="L83" i="14"/>
  <c r="M83" i="14"/>
  <c r="N83" i="14"/>
  <c r="O83" i="14"/>
  <c r="P83" i="14"/>
  <c r="Q83" i="14"/>
  <c r="R83" i="14"/>
  <c r="S83" i="14"/>
  <c r="T83" i="14"/>
  <c r="U83" i="14"/>
  <c r="V83" i="14"/>
  <c r="W83" i="14"/>
  <c r="X83" i="14"/>
  <c r="C84" i="14"/>
  <c r="D84" i="14"/>
  <c r="E84" i="14"/>
  <c r="F84" i="14"/>
  <c r="G84" i="14"/>
  <c r="H84" i="14"/>
  <c r="I84" i="14"/>
  <c r="J84" i="14"/>
  <c r="K84" i="14"/>
  <c r="L84" i="14"/>
  <c r="M84" i="14"/>
  <c r="N84" i="14"/>
  <c r="O84" i="14"/>
  <c r="P84" i="14"/>
  <c r="Q84" i="14"/>
  <c r="R84" i="14"/>
  <c r="S84" i="14"/>
  <c r="T84" i="14"/>
  <c r="U84" i="14"/>
  <c r="V84" i="14"/>
  <c r="W84" i="14"/>
  <c r="X84" i="14"/>
  <c r="C85" i="14"/>
  <c r="D85" i="14"/>
  <c r="E85" i="14"/>
  <c r="F85" i="14"/>
  <c r="G85" i="14"/>
  <c r="H85" i="14"/>
  <c r="I85" i="14"/>
  <c r="J85" i="14"/>
  <c r="K85" i="14"/>
  <c r="L85" i="14"/>
  <c r="M85" i="14"/>
  <c r="N85" i="14"/>
  <c r="O85" i="14"/>
  <c r="P85" i="14"/>
  <c r="Q85" i="14"/>
  <c r="R85" i="14"/>
  <c r="S85" i="14"/>
  <c r="T85" i="14"/>
  <c r="U85" i="14"/>
  <c r="V85" i="14"/>
  <c r="W85" i="14"/>
  <c r="X85" i="14"/>
  <c r="C86" i="14"/>
  <c r="D86" i="14"/>
  <c r="E86" i="14"/>
  <c r="F86" i="14"/>
  <c r="G86" i="14"/>
  <c r="H86" i="14"/>
  <c r="I86" i="14"/>
  <c r="J86" i="14"/>
  <c r="K86" i="14"/>
  <c r="L86" i="14"/>
  <c r="M86" i="14"/>
  <c r="N86" i="14"/>
  <c r="O86" i="14"/>
  <c r="P86" i="14"/>
  <c r="Q86" i="14"/>
  <c r="R86" i="14"/>
  <c r="S86" i="14"/>
  <c r="T86" i="14"/>
  <c r="U86" i="14"/>
  <c r="V86" i="14"/>
  <c r="W86" i="14"/>
  <c r="X86" i="14"/>
  <c r="C87" i="14"/>
  <c r="D87" i="14"/>
  <c r="E87" i="14"/>
  <c r="F87" i="14"/>
  <c r="G87" i="14"/>
  <c r="H87" i="14"/>
  <c r="I87" i="14"/>
  <c r="J87" i="14"/>
  <c r="K87" i="14"/>
  <c r="L87" i="14"/>
  <c r="M87" i="14"/>
  <c r="N87" i="14"/>
  <c r="O87" i="14"/>
  <c r="P87" i="14"/>
  <c r="Q87" i="14"/>
  <c r="R87" i="14"/>
  <c r="S87" i="14"/>
  <c r="T87" i="14"/>
  <c r="U87" i="14"/>
  <c r="V87" i="14"/>
  <c r="W87" i="14"/>
  <c r="X87" i="14"/>
  <c r="C88" i="14"/>
  <c r="D88" i="14"/>
  <c r="E88" i="14"/>
  <c r="F88" i="14"/>
  <c r="G88" i="14"/>
  <c r="H88" i="14"/>
  <c r="I88" i="14"/>
  <c r="J88" i="14"/>
  <c r="K88" i="14"/>
  <c r="L88" i="14"/>
  <c r="M88" i="14"/>
  <c r="N88" i="14"/>
  <c r="O88" i="14"/>
  <c r="P88" i="14"/>
  <c r="Q88" i="14"/>
  <c r="R88" i="14"/>
  <c r="S88" i="14"/>
  <c r="T88" i="14"/>
  <c r="U88" i="14"/>
  <c r="V88" i="14"/>
  <c r="W88" i="14"/>
  <c r="X88" i="14"/>
  <c r="C89" i="14"/>
  <c r="D89" i="14"/>
  <c r="E89" i="14"/>
  <c r="F89" i="14"/>
  <c r="G89" i="14"/>
  <c r="H89" i="14"/>
  <c r="I89" i="14"/>
  <c r="J89" i="14"/>
  <c r="K89" i="14"/>
  <c r="L89" i="14"/>
  <c r="M89" i="14"/>
  <c r="N89" i="14"/>
  <c r="O89" i="14"/>
  <c r="P89" i="14"/>
  <c r="Q89" i="14"/>
  <c r="R89" i="14"/>
  <c r="S89" i="14"/>
  <c r="T89" i="14"/>
  <c r="U89" i="14"/>
  <c r="V89" i="14"/>
  <c r="W89" i="14"/>
  <c r="X89" i="14"/>
  <c r="C90" i="14"/>
  <c r="D90" i="14"/>
  <c r="E90" i="14"/>
  <c r="F90" i="14"/>
  <c r="G90" i="14"/>
  <c r="H90" i="14"/>
  <c r="I90" i="14"/>
  <c r="J90" i="14"/>
  <c r="K90" i="14"/>
  <c r="L90" i="14"/>
  <c r="M90" i="14"/>
  <c r="N90" i="14"/>
  <c r="O90" i="14"/>
  <c r="P90" i="14"/>
  <c r="Q90" i="14"/>
  <c r="R90" i="14"/>
  <c r="S90" i="14"/>
  <c r="T90" i="14"/>
  <c r="U90" i="14"/>
  <c r="V90" i="14"/>
  <c r="W90" i="14"/>
  <c r="X90" i="14"/>
  <c r="C91" i="14"/>
  <c r="D91" i="14"/>
  <c r="E91" i="14"/>
  <c r="F91" i="14"/>
  <c r="G91" i="14"/>
  <c r="H91" i="14"/>
  <c r="I91" i="14"/>
  <c r="J91" i="14"/>
  <c r="K91" i="14"/>
  <c r="L91" i="14"/>
  <c r="M91" i="14"/>
  <c r="N91" i="14"/>
  <c r="O91" i="14"/>
  <c r="P91" i="14"/>
  <c r="Q91" i="14"/>
  <c r="R91" i="14"/>
  <c r="S91" i="14"/>
  <c r="T91" i="14"/>
  <c r="U91" i="14"/>
  <c r="V91" i="14"/>
  <c r="W91" i="14"/>
  <c r="X91" i="14"/>
  <c r="F93" i="14"/>
  <c r="G93" i="14"/>
  <c r="J93" i="14"/>
  <c r="N93" i="14"/>
  <c r="O93" i="14"/>
  <c r="R93" i="14"/>
  <c r="V93" i="14"/>
  <c r="C94" i="14"/>
  <c r="D94" i="14"/>
  <c r="E94" i="14"/>
  <c r="F94" i="14"/>
  <c r="G94" i="14"/>
  <c r="H94" i="14"/>
  <c r="I94" i="14"/>
  <c r="J94" i="14"/>
  <c r="K94" i="14"/>
  <c r="L94" i="14"/>
  <c r="M94" i="14"/>
  <c r="N94" i="14"/>
  <c r="O94" i="14"/>
  <c r="P94" i="14"/>
  <c r="Q94" i="14"/>
  <c r="R94" i="14"/>
  <c r="S94" i="14"/>
  <c r="T94" i="14"/>
  <c r="U94" i="14"/>
  <c r="V94" i="14"/>
  <c r="W94" i="14"/>
  <c r="X94" i="14"/>
  <c r="C96" i="14"/>
  <c r="D96" i="14"/>
  <c r="E96" i="14"/>
  <c r="F96" i="14"/>
  <c r="G96" i="14"/>
  <c r="H96" i="14"/>
  <c r="I96" i="14"/>
  <c r="J96" i="14"/>
  <c r="K96" i="14"/>
  <c r="L96" i="14"/>
  <c r="M96" i="14"/>
  <c r="N96" i="14"/>
  <c r="O96" i="14"/>
  <c r="P96" i="14"/>
  <c r="Q96" i="14"/>
  <c r="R96" i="14"/>
  <c r="S96" i="14"/>
  <c r="T96" i="14"/>
  <c r="U96" i="14"/>
  <c r="V96" i="14"/>
  <c r="W96" i="14"/>
  <c r="X96" i="14"/>
  <c r="C97" i="14"/>
  <c r="D97" i="14"/>
  <c r="E97" i="14"/>
  <c r="F97" i="14"/>
  <c r="G97" i="14"/>
  <c r="H97" i="14"/>
  <c r="I97" i="14"/>
  <c r="J97" i="14"/>
  <c r="K97" i="14"/>
  <c r="L97" i="14"/>
  <c r="M97" i="14"/>
  <c r="N97" i="14"/>
  <c r="O97" i="14"/>
  <c r="P97" i="14"/>
  <c r="Q97" i="14"/>
  <c r="R97" i="14"/>
  <c r="S97" i="14"/>
  <c r="T97" i="14"/>
  <c r="U97" i="14"/>
  <c r="V97" i="14"/>
  <c r="W97" i="14"/>
  <c r="X97" i="14"/>
  <c r="C98" i="14"/>
  <c r="D98" i="14"/>
  <c r="E98" i="14"/>
  <c r="F98" i="14"/>
  <c r="G98" i="14"/>
  <c r="H98" i="14"/>
  <c r="I98" i="14"/>
  <c r="J98" i="14"/>
  <c r="K98" i="14"/>
  <c r="L98" i="14"/>
  <c r="M98" i="14"/>
  <c r="N98" i="14"/>
  <c r="O98" i="14"/>
  <c r="P98" i="14"/>
  <c r="Q98" i="14"/>
  <c r="R98" i="14"/>
  <c r="S98" i="14"/>
  <c r="T98" i="14"/>
  <c r="U98" i="14"/>
  <c r="V98" i="14"/>
  <c r="W98" i="14"/>
  <c r="X98" i="14"/>
  <c r="C99" i="14"/>
  <c r="D99" i="14"/>
  <c r="E99" i="14"/>
  <c r="F99" i="14"/>
  <c r="G99" i="14"/>
  <c r="H99" i="14"/>
  <c r="I99" i="14"/>
  <c r="J99" i="14"/>
  <c r="K99" i="14"/>
  <c r="L99" i="14"/>
  <c r="M99" i="14"/>
  <c r="N99" i="14"/>
  <c r="O99" i="14"/>
  <c r="P99" i="14"/>
  <c r="Q99" i="14"/>
  <c r="R99" i="14"/>
  <c r="S99" i="14"/>
  <c r="T99" i="14"/>
  <c r="U99" i="14"/>
  <c r="V99" i="14"/>
  <c r="W99" i="14"/>
  <c r="X99" i="14"/>
  <c r="C100" i="14"/>
  <c r="D100" i="14"/>
  <c r="E100" i="14"/>
  <c r="F100" i="14"/>
  <c r="G100" i="14"/>
  <c r="H100" i="14"/>
  <c r="I100" i="14"/>
  <c r="J100" i="14"/>
  <c r="K100" i="14"/>
  <c r="L100" i="14"/>
  <c r="M100" i="14"/>
  <c r="N100" i="14"/>
  <c r="O100" i="14"/>
  <c r="P100" i="14"/>
  <c r="Q100" i="14"/>
  <c r="R100" i="14"/>
  <c r="S100" i="14"/>
  <c r="T100" i="14"/>
  <c r="U100" i="14"/>
  <c r="V100" i="14"/>
  <c r="W100" i="14"/>
  <c r="X100" i="14"/>
  <c r="C101" i="14"/>
  <c r="D101" i="14"/>
  <c r="E101" i="14"/>
  <c r="F101" i="14"/>
  <c r="G101" i="14"/>
  <c r="H101" i="14"/>
  <c r="I101" i="14"/>
  <c r="J101" i="14"/>
  <c r="K101" i="14"/>
  <c r="L101" i="14"/>
  <c r="M101" i="14"/>
  <c r="N101" i="14"/>
  <c r="O101" i="14"/>
  <c r="P101" i="14"/>
  <c r="Q101" i="14"/>
  <c r="R101" i="14"/>
  <c r="S101" i="14"/>
  <c r="T101" i="14"/>
  <c r="U101" i="14"/>
  <c r="V101" i="14"/>
  <c r="W101" i="14"/>
  <c r="X101" i="14"/>
  <c r="C102" i="14"/>
  <c r="D102" i="14"/>
  <c r="E102" i="14"/>
  <c r="F102" i="14"/>
  <c r="G102" i="14"/>
  <c r="H102" i="14"/>
  <c r="I102" i="14"/>
  <c r="J102" i="14"/>
  <c r="K102" i="14"/>
  <c r="L102" i="14"/>
  <c r="M102" i="14"/>
  <c r="N102" i="14"/>
  <c r="O102" i="14"/>
  <c r="P102" i="14"/>
  <c r="Q102" i="14"/>
  <c r="R102" i="14"/>
  <c r="S102" i="14"/>
  <c r="T102" i="14"/>
  <c r="U102" i="14"/>
  <c r="V102" i="14"/>
  <c r="W102" i="14"/>
  <c r="X102" i="14"/>
  <c r="C103" i="14"/>
  <c r="D103" i="14"/>
  <c r="E103" i="14"/>
  <c r="F103" i="14"/>
  <c r="G103" i="14"/>
  <c r="H103" i="14"/>
  <c r="I103" i="14"/>
  <c r="J103" i="14"/>
  <c r="K103" i="14"/>
  <c r="L103" i="14"/>
  <c r="M103" i="14"/>
  <c r="N103" i="14"/>
  <c r="O103" i="14"/>
  <c r="P103" i="14"/>
  <c r="Q103" i="14"/>
  <c r="R103" i="14"/>
  <c r="S103" i="14"/>
  <c r="T103" i="14"/>
  <c r="U103" i="14"/>
  <c r="V103" i="14"/>
  <c r="W103" i="14"/>
  <c r="X103" i="14"/>
  <c r="C104" i="14"/>
  <c r="D104" i="14"/>
  <c r="E104" i="14"/>
  <c r="F104" i="14"/>
  <c r="G104" i="14"/>
  <c r="H104" i="14"/>
  <c r="I104" i="14"/>
  <c r="J104" i="14"/>
  <c r="K104" i="14"/>
  <c r="L104" i="14"/>
  <c r="M104" i="14"/>
  <c r="N104" i="14"/>
  <c r="O104" i="14"/>
  <c r="P104" i="14"/>
  <c r="Q104" i="14"/>
  <c r="R104" i="14"/>
  <c r="S104" i="14"/>
  <c r="T104" i="14"/>
  <c r="U104" i="14"/>
  <c r="V104" i="14"/>
  <c r="W104" i="14"/>
  <c r="X104" i="14"/>
  <c r="C105" i="14"/>
  <c r="D105" i="14"/>
  <c r="E105" i="14"/>
  <c r="F105" i="14"/>
  <c r="G105" i="14"/>
  <c r="H105" i="14"/>
  <c r="I105" i="14"/>
  <c r="J105" i="14"/>
  <c r="K105" i="14"/>
  <c r="L105" i="14"/>
  <c r="M105" i="14"/>
  <c r="N105" i="14"/>
  <c r="O105" i="14"/>
  <c r="P105" i="14"/>
  <c r="Q105" i="14"/>
  <c r="R105" i="14"/>
  <c r="S105" i="14"/>
  <c r="T105" i="14"/>
  <c r="U105" i="14"/>
  <c r="V105" i="14"/>
  <c r="W105" i="14"/>
  <c r="X105" i="14"/>
  <c r="C106" i="14"/>
  <c r="D106" i="14"/>
  <c r="E106" i="14"/>
  <c r="F106" i="14"/>
  <c r="G106" i="14"/>
  <c r="H106" i="14"/>
  <c r="I106" i="14"/>
  <c r="J106" i="14"/>
  <c r="K106" i="14"/>
  <c r="L106" i="14"/>
  <c r="M106" i="14"/>
  <c r="N106" i="14"/>
  <c r="O106" i="14"/>
  <c r="P106" i="14"/>
  <c r="Q106" i="14"/>
  <c r="R106" i="14"/>
  <c r="S106" i="14"/>
  <c r="T106" i="14"/>
  <c r="U106" i="14"/>
  <c r="V106" i="14"/>
  <c r="W106" i="14"/>
  <c r="X106" i="14"/>
  <c r="C107" i="14"/>
  <c r="D107" i="14"/>
  <c r="E107" i="14"/>
  <c r="F107" i="14"/>
  <c r="G107" i="14"/>
  <c r="H107" i="14"/>
  <c r="I107" i="14"/>
  <c r="J107" i="14"/>
  <c r="K107" i="14"/>
  <c r="L107" i="14"/>
  <c r="M107" i="14"/>
  <c r="N107" i="14"/>
  <c r="O107" i="14"/>
  <c r="P107" i="14"/>
  <c r="Q107" i="14"/>
  <c r="R107" i="14"/>
  <c r="S107" i="14"/>
  <c r="T107" i="14"/>
  <c r="U107" i="14"/>
  <c r="V107" i="14"/>
  <c r="W107" i="14"/>
  <c r="X107" i="14"/>
  <c r="C108" i="14"/>
  <c r="D108" i="14"/>
  <c r="E108" i="14"/>
  <c r="F108" i="14"/>
  <c r="G108" i="14"/>
  <c r="H108" i="14"/>
  <c r="I108" i="14"/>
  <c r="J108" i="14"/>
  <c r="K108" i="14"/>
  <c r="L108" i="14"/>
  <c r="M108" i="14"/>
  <c r="N108" i="14"/>
  <c r="O108" i="14"/>
  <c r="P108" i="14"/>
  <c r="Q108" i="14"/>
  <c r="R108" i="14"/>
  <c r="S108" i="14"/>
  <c r="T108" i="14"/>
  <c r="U108" i="14"/>
  <c r="V108" i="14"/>
  <c r="W108" i="14"/>
  <c r="X108" i="14"/>
  <c r="C109" i="14"/>
  <c r="D109" i="14"/>
  <c r="E109" i="14"/>
  <c r="F109" i="14"/>
  <c r="G109" i="14"/>
  <c r="H109" i="14"/>
  <c r="I109" i="14"/>
  <c r="J109" i="14"/>
  <c r="K109" i="14"/>
  <c r="L109" i="14"/>
  <c r="M109" i="14"/>
  <c r="N109" i="14"/>
  <c r="O109" i="14"/>
  <c r="P109" i="14"/>
  <c r="Q109" i="14"/>
  <c r="R109" i="14"/>
  <c r="S109" i="14"/>
  <c r="T109" i="14"/>
  <c r="U109" i="14"/>
  <c r="V109" i="14"/>
  <c r="W109" i="14"/>
  <c r="AM28" i="3" s="1"/>
  <c r="BL28" i="3" s="1"/>
  <c r="BO28" i="3" s="1"/>
  <c r="X109" i="14"/>
  <c r="C110" i="14"/>
  <c r="D110" i="14"/>
  <c r="E110" i="14"/>
  <c r="F110" i="14"/>
  <c r="G110" i="14"/>
  <c r="H110" i="14"/>
  <c r="I110" i="14"/>
  <c r="J110" i="14"/>
  <c r="K110" i="14"/>
  <c r="L110" i="14"/>
  <c r="M110" i="14"/>
  <c r="N110" i="14"/>
  <c r="O110" i="14"/>
  <c r="P110" i="14"/>
  <c r="Q110" i="14"/>
  <c r="R110" i="14"/>
  <c r="S110" i="14"/>
  <c r="T110" i="14"/>
  <c r="U110" i="14"/>
  <c r="V110" i="14"/>
  <c r="W110" i="14"/>
  <c r="X110" i="14"/>
  <c r="C111" i="14"/>
  <c r="D111" i="14"/>
  <c r="E111" i="14"/>
  <c r="F111" i="14"/>
  <c r="G111" i="14"/>
  <c r="H111" i="14"/>
  <c r="I111" i="14"/>
  <c r="J111" i="14"/>
  <c r="K111" i="14"/>
  <c r="L111" i="14"/>
  <c r="M111" i="14"/>
  <c r="N111" i="14"/>
  <c r="O111" i="14"/>
  <c r="P111" i="14"/>
  <c r="Q111" i="14"/>
  <c r="R111" i="14"/>
  <c r="S111" i="14"/>
  <c r="T111" i="14"/>
  <c r="U111" i="14"/>
  <c r="V111" i="14"/>
  <c r="W111" i="14"/>
  <c r="X111" i="14"/>
  <c r="C112" i="14"/>
  <c r="D112" i="14"/>
  <c r="E112" i="14"/>
  <c r="F112" i="14"/>
  <c r="G112" i="14"/>
  <c r="H112" i="14"/>
  <c r="I112" i="14"/>
  <c r="J112" i="14"/>
  <c r="K112" i="14"/>
  <c r="L112" i="14"/>
  <c r="M112" i="14"/>
  <c r="N112" i="14"/>
  <c r="O112" i="14"/>
  <c r="P112" i="14"/>
  <c r="Q112" i="14"/>
  <c r="R112" i="14"/>
  <c r="S112" i="14"/>
  <c r="T112" i="14"/>
  <c r="U112" i="14"/>
  <c r="V112" i="14"/>
  <c r="W112" i="14"/>
  <c r="X112" i="14"/>
  <c r="C113" i="14"/>
  <c r="D113" i="14"/>
  <c r="E113" i="14"/>
  <c r="F113" i="14"/>
  <c r="G113" i="14"/>
  <c r="H113" i="14"/>
  <c r="I113" i="14"/>
  <c r="J113" i="14"/>
  <c r="K113" i="14"/>
  <c r="L113" i="14"/>
  <c r="M113" i="14"/>
  <c r="N113" i="14"/>
  <c r="O113" i="14"/>
  <c r="P113" i="14"/>
  <c r="Q113" i="14"/>
  <c r="R113" i="14"/>
  <c r="S113" i="14"/>
  <c r="T113" i="14"/>
  <c r="U113" i="14"/>
  <c r="V113" i="14"/>
  <c r="W113" i="14"/>
  <c r="X113" i="14"/>
  <c r="C114" i="14"/>
  <c r="D114" i="14"/>
  <c r="E114" i="14"/>
  <c r="F114" i="14"/>
  <c r="G114" i="14"/>
  <c r="H114" i="14"/>
  <c r="I114" i="14"/>
  <c r="J114" i="14"/>
  <c r="K114" i="14"/>
  <c r="L114" i="14"/>
  <c r="M114" i="14"/>
  <c r="N114" i="14"/>
  <c r="O114" i="14"/>
  <c r="P114" i="14"/>
  <c r="Q114" i="14"/>
  <c r="R114" i="14"/>
  <c r="S114" i="14"/>
  <c r="T114" i="14"/>
  <c r="U114" i="14"/>
  <c r="V114" i="14"/>
  <c r="W114" i="14"/>
  <c r="X114" i="14"/>
  <c r="C115" i="14"/>
  <c r="D115" i="14"/>
  <c r="E115" i="14"/>
  <c r="F115" i="14"/>
  <c r="G115" i="14"/>
  <c r="H115" i="14"/>
  <c r="I115" i="14"/>
  <c r="J115" i="14"/>
  <c r="K115" i="14"/>
  <c r="L115" i="14"/>
  <c r="M115" i="14"/>
  <c r="N115" i="14"/>
  <c r="O115" i="14"/>
  <c r="P115" i="14"/>
  <c r="Q115" i="14"/>
  <c r="R115" i="14"/>
  <c r="S115" i="14"/>
  <c r="T115" i="14"/>
  <c r="U115" i="14"/>
  <c r="V115" i="14"/>
  <c r="W115" i="14"/>
  <c r="X115" i="14"/>
  <c r="C116" i="14"/>
  <c r="D116" i="14"/>
  <c r="E116" i="14"/>
  <c r="F116" i="14"/>
  <c r="G116" i="14"/>
  <c r="H116" i="14"/>
  <c r="I116" i="14"/>
  <c r="J116" i="14"/>
  <c r="K116" i="14"/>
  <c r="L116" i="14"/>
  <c r="M116" i="14"/>
  <c r="N116" i="14"/>
  <c r="O116" i="14"/>
  <c r="P116" i="14"/>
  <c r="Q116" i="14"/>
  <c r="R116" i="14"/>
  <c r="S116" i="14"/>
  <c r="T116" i="14"/>
  <c r="U116" i="14"/>
  <c r="V116" i="14"/>
  <c r="W116" i="14"/>
  <c r="X116" i="14"/>
  <c r="B116" i="14"/>
  <c r="B115" i="14"/>
  <c r="B114" i="14"/>
  <c r="B113" i="14"/>
  <c r="B112" i="14"/>
  <c r="B111" i="14"/>
  <c r="B110" i="14"/>
  <c r="B109" i="14"/>
  <c r="B108" i="14"/>
  <c r="B107" i="14"/>
  <c r="B106" i="14"/>
  <c r="B105" i="14"/>
  <c r="B104" i="14"/>
  <c r="B103" i="14"/>
  <c r="B102" i="14"/>
  <c r="B101" i="14"/>
  <c r="B100" i="14"/>
  <c r="B99" i="14"/>
  <c r="B98" i="14"/>
  <c r="B97" i="14"/>
  <c r="B96" i="14"/>
  <c r="B94" i="14"/>
  <c r="B91" i="14"/>
  <c r="B85" i="14"/>
  <c r="B84" i="14"/>
  <c r="B83" i="14"/>
  <c r="B80" i="14"/>
  <c r="B76" i="14"/>
  <c r="B70" i="14"/>
  <c r="B69" i="14"/>
  <c r="B68" i="14"/>
  <c r="B64" i="14"/>
  <c r="B60" i="14"/>
  <c r="B57" i="14"/>
  <c r="B47" i="14"/>
  <c r="B39" i="14"/>
  <c r="B37" i="14"/>
  <c r="B73" i="14"/>
  <c r="B72" i="14"/>
  <c r="B71" i="14"/>
  <c r="B58" i="14"/>
  <c r="B54" i="14"/>
  <c r="B51" i="14"/>
  <c r="B45" i="14"/>
  <c r="B43" i="14"/>
  <c r="B40" i="14"/>
  <c r="B38" i="14"/>
  <c r="B78" i="14"/>
  <c r="B61" i="14"/>
  <c r="B59" i="14"/>
  <c r="B41" i="14"/>
  <c r="B36" i="14"/>
  <c r="B89" i="14"/>
  <c r="B88" i="14"/>
  <c r="B65" i="14"/>
  <c r="B52" i="14"/>
  <c r="B48" i="14"/>
  <c r="B44" i="14"/>
  <c r="B87" i="14"/>
  <c r="B82" i="14"/>
  <c r="B81" i="14"/>
  <c r="B75" i="14"/>
  <c r="B74" i="14"/>
  <c r="B66" i="14"/>
  <c r="B49" i="14"/>
  <c r="B56" i="14"/>
  <c r="B53" i="14"/>
  <c r="B93" i="14" s="1"/>
  <c r="B50" i="14"/>
  <c r="B86" i="14"/>
  <c r="B35" i="14"/>
  <c r="B90" i="14"/>
  <c r="B79" i="14"/>
  <c r="B67" i="14"/>
  <c r="B55" i="14"/>
  <c r="B46" i="14"/>
  <c r="B42" i="14"/>
  <c r="BR26" i="3" l="1"/>
  <c r="BR22" i="3"/>
  <c r="CK28" i="3"/>
  <c r="CI28" i="3"/>
  <c r="BR28" i="3" s="1"/>
  <c r="CK24" i="3"/>
  <c r="CI24" i="3"/>
  <c r="CI20" i="3"/>
  <c r="BR20" i="3" s="1"/>
  <c r="BR24" i="3" l="1"/>
  <c r="AN1" i="12"/>
</calcChain>
</file>

<file path=xl/comments1.xml><?xml version="1.0" encoding="utf-8"?>
<comments xmlns="http://schemas.openxmlformats.org/spreadsheetml/2006/main">
  <authors>
    <author>Seegebarth, Jan Paul</author>
  </authors>
  <commentList>
    <comment ref="V11" authorId="0" shapeId="0">
      <text>
        <r>
          <rPr>
            <b/>
            <sz val="12"/>
            <color indexed="81"/>
            <rFont val="Arial"/>
            <family val="2"/>
          </rPr>
          <t>Kosten in Gold je FP</t>
        </r>
      </text>
    </comment>
    <comment ref="B17" authorId="0" shapeId="0">
      <text>
        <r>
          <rPr>
            <b/>
            <sz val="16"/>
            <color indexed="81"/>
            <rFont val="Tahoma"/>
            <family val="2"/>
          </rPr>
          <t>verlernte EP</t>
        </r>
      </text>
    </comment>
    <comment ref="E17" authorId="0" shapeId="0">
      <text>
        <r>
          <rPr>
            <b/>
            <sz val="14"/>
            <color indexed="81"/>
            <rFont val="Tahoma"/>
            <family val="2"/>
          </rPr>
          <t>Grad nach verlernten EP muss nicht der echte Grad sein</t>
        </r>
      </text>
    </comment>
    <comment ref="AA17" authorId="0" shapeId="0">
      <text>
        <r>
          <rPr>
            <b/>
            <sz val="14"/>
            <color indexed="81"/>
            <rFont val="Tahoma"/>
            <family val="2"/>
          </rPr>
          <t>bei nicht gelernten/ ungelernten Fähigkeiten bitte eine 0 eintragen</t>
        </r>
      </text>
    </comment>
    <comment ref="AY17" authorId="0" shapeId="0">
      <text>
        <r>
          <rPr>
            <b/>
            <sz val="16"/>
            <color indexed="81"/>
            <rFont val="Tahoma"/>
            <family val="2"/>
          </rPr>
          <t>mit X markieren wenn von Rolle/Ogamstab gelernt wird</t>
        </r>
      </text>
    </comment>
    <comment ref="BB17" authorId="0" shapeId="0">
      <text>
        <r>
          <rPr>
            <b/>
            <sz val="12"/>
            <color indexed="81"/>
            <rFont val="Tahoma"/>
            <family val="2"/>
          </rPr>
          <t xml:space="preserve">Als Bruch darstellen
1/2
1/3
1/4
</t>
        </r>
      </text>
    </comment>
  </commentList>
</comments>
</file>

<file path=xl/sharedStrings.xml><?xml version="1.0" encoding="utf-8"?>
<sst xmlns="http://schemas.openxmlformats.org/spreadsheetml/2006/main" count="8459" uniqueCount="1112">
  <si>
    <t>Figur</t>
  </si>
  <si>
    <t>Grad</t>
  </si>
  <si>
    <t>Typ</t>
  </si>
  <si>
    <t>AP</t>
  </si>
  <si>
    <t>PP</t>
  </si>
  <si>
    <t>-</t>
  </si>
  <si>
    <t>Zauber</t>
  </si>
  <si>
    <t>Geist</t>
  </si>
  <si>
    <t>Körper</t>
  </si>
  <si>
    <t>Stichwaffen</t>
  </si>
  <si>
    <t>Spiesswaffen</t>
  </si>
  <si>
    <t>Kettenwaffen</t>
  </si>
  <si>
    <t>Schilde</t>
  </si>
  <si>
    <t>Parierwaffen</t>
  </si>
  <si>
    <t>Bootfahren</t>
  </si>
  <si>
    <t>Glücksspiel</t>
  </si>
  <si>
    <t>Klettern</t>
  </si>
  <si>
    <t>Musizieren</t>
  </si>
  <si>
    <t>Reiten</t>
  </si>
  <si>
    <t>Seilkunst</t>
  </si>
  <si>
    <t>Wagenlenken</t>
  </si>
  <si>
    <t>Erste Hilfe</t>
  </si>
  <si>
    <t>Etikette</t>
  </si>
  <si>
    <t>Geschäftssinn</t>
  </si>
  <si>
    <t>Baukunde</t>
  </si>
  <si>
    <t>Überleben</t>
  </si>
  <si>
    <t>Naturkunde</t>
  </si>
  <si>
    <t>Pflanzenkunde</t>
  </si>
  <si>
    <t>Tierkunde</t>
  </si>
  <si>
    <t>Spurensuche</t>
  </si>
  <si>
    <t>Balancieren</t>
  </si>
  <si>
    <t>Fälschen</t>
  </si>
  <si>
    <t>Gaukeln</t>
  </si>
  <si>
    <t>Werfen</t>
  </si>
  <si>
    <t>Akrobatik</t>
  </si>
  <si>
    <t>Gassenwissen</t>
  </si>
  <si>
    <t>Stehlen</t>
  </si>
  <si>
    <t>Geländelauf</t>
  </si>
  <si>
    <t>Reiterkampf</t>
  </si>
  <si>
    <t>Anführen</t>
  </si>
  <si>
    <t>Athletik</t>
  </si>
  <si>
    <t>Beidhändiger Kampf</t>
  </si>
  <si>
    <t>Kampf in Vollrüstung</t>
  </si>
  <si>
    <t>Fechten</t>
  </si>
  <si>
    <t>Scharfschießen</t>
  </si>
  <si>
    <t>Laufen</t>
  </si>
  <si>
    <t>Meditieren</t>
  </si>
  <si>
    <t>Fallen entdecken</t>
  </si>
  <si>
    <t>Schlösser öffnen</t>
  </si>
  <si>
    <t>Mechanik</t>
  </si>
  <si>
    <t>Bogen</t>
  </si>
  <si>
    <t>Armbrust</t>
  </si>
  <si>
    <t>Blasrohr</t>
  </si>
  <si>
    <t>Stockwaffen</t>
  </si>
  <si>
    <t>Waffenloser Kampf</t>
  </si>
  <si>
    <t>Schleuder</t>
  </si>
  <si>
    <t>Zauberstäbe</t>
  </si>
  <si>
    <t>Fechtwaffen</t>
  </si>
  <si>
    <t>Alchimie</t>
  </si>
  <si>
    <t>Heilkunde</t>
  </si>
  <si>
    <t>Landeskunde</t>
  </si>
  <si>
    <t>Zauberkunde</t>
  </si>
  <si>
    <t xml:space="preserve">1H Schwerter </t>
  </si>
  <si>
    <t xml:space="preserve">1H Hiebwaffen </t>
  </si>
  <si>
    <t xml:space="preserve">2H Schwerter </t>
  </si>
  <si>
    <t xml:space="preserve">2H Hiebwaffen </t>
  </si>
  <si>
    <t>Lesen v. Zauberschrift</t>
  </si>
  <si>
    <t>Abrichten</t>
  </si>
  <si>
    <t>Thaumalogie</t>
  </si>
  <si>
    <t>Thaumagraphie</t>
  </si>
  <si>
    <t>Fertigkeit</t>
  </si>
  <si>
    <t>FP</t>
  </si>
  <si>
    <t>Zaubern +</t>
  </si>
  <si>
    <t>Ursprung</t>
  </si>
  <si>
    <t>Agens</t>
  </si>
  <si>
    <t>Reichweite</t>
  </si>
  <si>
    <t>Wirkungsdauer</t>
  </si>
  <si>
    <t>Prozess</t>
  </si>
  <si>
    <t>Reagens</t>
  </si>
  <si>
    <t>Material</t>
  </si>
  <si>
    <t>Augen</t>
  </si>
  <si>
    <t>Zauberzeit</t>
  </si>
  <si>
    <t>Lvl</t>
  </si>
  <si>
    <t>Effekt</t>
  </si>
  <si>
    <t>Verstellen</t>
  </si>
  <si>
    <t>Beredsamkeit</t>
  </si>
  <si>
    <t>Menschenkenntnis</t>
  </si>
  <si>
    <t>Verhören</t>
  </si>
  <si>
    <t>Assassine</t>
  </si>
  <si>
    <t>Barbar</t>
  </si>
  <si>
    <t>Glücksritter</t>
  </si>
  <si>
    <t>Händler</t>
  </si>
  <si>
    <t>Krieger</t>
  </si>
  <si>
    <t>Spitzbube</t>
  </si>
  <si>
    <t>Waldläufer</t>
  </si>
  <si>
    <t>Barde</t>
  </si>
  <si>
    <t>Ordenskrieger</t>
  </si>
  <si>
    <t>Druide</t>
  </si>
  <si>
    <t>Hexer</t>
  </si>
  <si>
    <t>Magier</t>
  </si>
  <si>
    <t>Priester Streiter</t>
  </si>
  <si>
    <t>Schamane</t>
  </si>
  <si>
    <t>Heiler</t>
  </si>
  <si>
    <t>Runenmeister</t>
  </si>
  <si>
    <t>Thaumaturg</t>
  </si>
  <si>
    <t>Magister</t>
  </si>
  <si>
    <t>Schattengänger</t>
  </si>
  <si>
    <t>Tiermeister</t>
  </si>
  <si>
    <t>Ermittler</t>
  </si>
  <si>
    <t>Weiser</t>
  </si>
  <si>
    <t>Priester Beschützer</t>
  </si>
  <si>
    <t>Klasse</t>
  </si>
  <si>
    <t>K</t>
  </si>
  <si>
    <t>zK</t>
  </si>
  <si>
    <t>Z</t>
  </si>
  <si>
    <t>Stielwurfwaffen</t>
  </si>
  <si>
    <t>Wurfklingen</t>
  </si>
  <si>
    <t>Wurfscheiben</t>
  </si>
  <si>
    <t>Wurfspeere</t>
  </si>
  <si>
    <t>Astrologie</t>
  </si>
  <si>
    <t>Orakelkunst</t>
  </si>
  <si>
    <t>Wahrsagen</t>
  </si>
  <si>
    <t>Sprache</t>
  </si>
  <si>
    <t>Gold</t>
  </si>
  <si>
    <t>Kosten</t>
  </si>
  <si>
    <t>Einsatz</t>
  </si>
  <si>
    <t>Prüfung</t>
  </si>
  <si>
    <t>TE</t>
  </si>
  <si>
    <t>Check</t>
  </si>
  <si>
    <t>Zeit</t>
  </si>
  <si>
    <t>EP in Geld</t>
  </si>
  <si>
    <t>Aufkommen</t>
  </si>
  <si>
    <t>Z/K</t>
  </si>
  <si>
    <t>Hexer/Assasine</t>
  </si>
  <si>
    <t>Wissen</t>
  </si>
  <si>
    <t>Alltag</t>
  </si>
  <si>
    <t>Kampf</t>
  </si>
  <si>
    <t>Sozial</t>
  </si>
  <si>
    <t>Waffen</t>
  </si>
  <si>
    <t>Schreiben</t>
  </si>
  <si>
    <t>Betäuben</t>
  </si>
  <si>
    <t>Meucheln</t>
  </si>
  <si>
    <t>Freiland</t>
  </si>
  <si>
    <t>Unterwelt</t>
  </si>
  <si>
    <t>halbwelt</t>
  </si>
  <si>
    <t>Zauberspruch</t>
  </si>
  <si>
    <t>Art</t>
  </si>
  <si>
    <t>Stufe</t>
  </si>
  <si>
    <t>AP-Verbrauch</t>
  </si>
  <si>
    <t>Zauberdauer</t>
  </si>
  <si>
    <t>Wirkungsziel</t>
  </si>
  <si>
    <t>Wirkungsbereich</t>
  </si>
  <si>
    <t>Material (Kosten)</t>
  </si>
  <si>
    <t>Angst</t>
  </si>
  <si>
    <t>Wort</t>
  </si>
  <si>
    <t>2 je Wesen</t>
  </si>
  <si>
    <t>Augenblick</t>
  </si>
  <si>
    <t>30 m</t>
  </si>
  <si>
    <t>max 10 Wesen</t>
  </si>
  <si>
    <t>10 min</t>
  </si>
  <si>
    <t>dr</t>
  </si>
  <si>
    <t>Beherrschen</t>
  </si>
  <si>
    <t>Feuer</t>
  </si>
  <si>
    <t>Wasser</t>
  </si>
  <si>
    <t>Anstacheln</t>
  </si>
  <si>
    <t>10 sec</t>
  </si>
  <si>
    <t>1 Wesen</t>
  </si>
  <si>
    <t>2 h</t>
  </si>
  <si>
    <t>dä</t>
  </si>
  <si>
    <t>Luft</t>
  </si>
  <si>
    <t>Anziehen</t>
  </si>
  <si>
    <t>6 h</t>
  </si>
  <si>
    <t>Auffrischen</t>
  </si>
  <si>
    <t>Geste</t>
  </si>
  <si>
    <t>15 m</t>
  </si>
  <si>
    <t>Umgebung</t>
  </si>
  <si>
    <t>1 Objekt</t>
  </si>
  <si>
    <t>30 min</t>
  </si>
  <si>
    <t>Formen</t>
  </si>
  <si>
    <t>Magan</t>
  </si>
  <si>
    <t>Metall</t>
  </si>
  <si>
    <t>Auflösung</t>
  </si>
  <si>
    <t>30 sec</t>
  </si>
  <si>
    <t>1 m Umkreis</t>
  </si>
  <si>
    <t>2 min, k</t>
  </si>
  <si>
    <t>Zerstören</t>
  </si>
  <si>
    <t>Moder, Staub, Knochenmehl, Rostflocken (20 GS)</t>
  </si>
  <si>
    <t>Auskühlen</t>
  </si>
  <si>
    <t>2 min</t>
  </si>
  <si>
    <t>el</t>
  </si>
  <si>
    <t>Verändern</t>
  </si>
  <si>
    <t>Eis</t>
  </si>
  <si>
    <t>Erde</t>
  </si>
  <si>
    <t>Bannen von Kälte</t>
  </si>
  <si>
    <t>0 m</t>
  </si>
  <si>
    <t>3 m Umkreis</t>
  </si>
  <si>
    <t>8 h</t>
  </si>
  <si>
    <t>Holzkohlestück (1 SS)</t>
  </si>
  <si>
    <t>Bannen von Licht</t>
  </si>
  <si>
    <t>9 m Umkreis</t>
  </si>
  <si>
    <t>gö</t>
  </si>
  <si>
    <t>Bannen von Zauberwerk</t>
  </si>
  <si>
    <t>1 Wesen/Objekt</t>
  </si>
  <si>
    <t>Beeinflussen</t>
  </si>
  <si>
    <t>Befestigen</t>
  </si>
  <si>
    <t>1 min</t>
  </si>
  <si>
    <t>Berührung</t>
  </si>
  <si>
    <t>1 Monat</t>
  </si>
  <si>
    <t>Bewegen</t>
  </si>
  <si>
    <t>"eigener Speichel"</t>
  </si>
  <si>
    <t>Besänftigen</t>
  </si>
  <si>
    <t>1 je Grad</t>
  </si>
  <si>
    <t>Beschleunigen</t>
  </si>
  <si>
    <t>Binden des Vertrauten</t>
  </si>
  <si>
    <t>Gedanke</t>
  </si>
  <si>
    <t>1 km Umkreis</t>
  </si>
  <si>
    <t>Blaue Bannsphäre</t>
  </si>
  <si>
    <t>20 sec</t>
  </si>
  <si>
    <t>Blauer Zwingkreis</t>
  </si>
  <si>
    <t>6 m Umkreis</t>
  </si>
  <si>
    <t>Eichenholzreif (20 GS)</t>
  </si>
  <si>
    <t>Blenden</t>
  </si>
  <si>
    <t>Erschaffen</t>
  </si>
  <si>
    <t>Blendwerk</t>
  </si>
  <si>
    <t>50 m</t>
  </si>
  <si>
    <t>1W6x10 min</t>
  </si>
  <si>
    <t>Goldstaub (50 GS)</t>
  </si>
  <si>
    <t>Blitze schleudern</t>
  </si>
  <si>
    <t>2 je Blitz</t>
  </si>
  <si>
    <t>200 m</t>
  </si>
  <si>
    <t>1-10 Strahlen</t>
  </si>
  <si>
    <t>getrocknetes Zitteraalherz (5 GS)</t>
  </si>
  <si>
    <t>Böser Blick</t>
  </si>
  <si>
    <t>∞</t>
  </si>
  <si>
    <t>sm</t>
  </si>
  <si>
    <t>Holz</t>
  </si>
  <si>
    <t>Brot und Wasser</t>
  </si>
  <si>
    <t>Mehlstaub und Wassertropfen (1 GS)</t>
  </si>
  <si>
    <t>Dämonenfeuer</t>
  </si>
  <si>
    <t>Strahl</t>
  </si>
  <si>
    <t>Phosphor (50 GS)</t>
  </si>
  <si>
    <t>Dämonenkugeln</t>
  </si>
  <si>
    <t>Dämonenschwert</t>
  </si>
  <si>
    <t>Dämonische Zaubermacht</t>
  </si>
  <si>
    <t>Zauberer</t>
  </si>
  <si>
    <t>Deckmantel</t>
  </si>
  <si>
    <t>8 h, k</t>
  </si>
  <si>
    <t>Goldreif (50 GS)</t>
  </si>
  <si>
    <t>Dinge verbergen</t>
  </si>
  <si>
    <t>12 h</t>
  </si>
  <si>
    <t>Dinge wiederfinden</t>
  </si>
  <si>
    <t>unbegrenzt</t>
  </si>
  <si>
    <t>Erkennen</t>
  </si>
  <si>
    <t>Donnerkeil</t>
  </si>
  <si>
    <t>Murmeln aus Donnerechsenhorn (50 GS)</t>
  </si>
  <si>
    <t>Drittes Auge</t>
  </si>
  <si>
    <t>100 m Umkreis</t>
  </si>
  <si>
    <t>Kristallauge (10 GS)</t>
  </si>
  <si>
    <t>Dschungelwand</t>
  </si>
  <si>
    <t>1 je m Breite</t>
  </si>
  <si>
    <t>Smaragd (50 GS)</t>
  </si>
  <si>
    <t>Eisenhaut</t>
  </si>
  <si>
    <t>Eisenpulver (20 GS)</t>
  </si>
  <si>
    <t>Eisiger Nebel</t>
  </si>
  <si>
    <t>1 je m²</t>
  </si>
  <si>
    <t>Bergkristall (20 GS)</t>
  </si>
  <si>
    <t>Eiswand</t>
  </si>
  <si>
    <t>Diamant (50 GS)</t>
  </si>
  <si>
    <t>Eiswandlung</t>
  </si>
  <si>
    <t>bis zu 10 m³</t>
  </si>
  <si>
    <t>var</t>
  </si>
  <si>
    <t>reinstes Wasser (50 GS)</t>
  </si>
  <si>
    <t>Elementenwandlung</t>
  </si>
  <si>
    <t>5 m</t>
  </si>
  <si>
    <t>bis zu 1 m³</t>
  </si>
  <si>
    <t>Ausgangselement</t>
  </si>
  <si>
    <t>Zielelement</t>
  </si>
  <si>
    <t>Edelstein (100 GS)</t>
  </si>
  <si>
    <t>Entgiften</t>
  </si>
  <si>
    <t>3 m</t>
  </si>
  <si>
    <t>Erdbeben</t>
  </si>
  <si>
    <t>Erdfessel</t>
  </si>
  <si>
    <t>Honig-Erd-Gemisch (5 GS)</t>
  </si>
  <si>
    <t>Erdwandlung</t>
  </si>
  <si>
    <t>1 m³</t>
  </si>
  <si>
    <t>Bernstein (100 GS)</t>
  </si>
  <si>
    <t>Erkennen von Leben</t>
  </si>
  <si>
    <t>15 m Kegel</t>
  </si>
  <si>
    <t>Erkennen von Zauberei</t>
  </si>
  <si>
    <t>1 m²</t>
  </si>
  <si>
    <t>Erscheinungen</t>
  </si>
  <si>
    <t>Blütenstaub vom blauen Mohn (100 GS)</t>
  </si>
  <si>
    <t>Erwecken</t>
  </si>
  <si>
    <t>Felsenfaust</t>
  </si>
  <si>
    <t>Kieselstein (1 SS)</t>
  </si>
  <si>
    <t>Fesselbann</t>
  </si>
  <si>
    <t>2 je Grad</t>
  </si>
  <si>
    <t>10 min, k</t>
  </si>
  <si>
    <t>Fadenstück einer Riesenspinne (50 GS)</t>
  </si>
  <si>
    <t>Feuerfinger</t>
  </si>
  <si>
    <t>Feuerkugel</t>
  </si>
  <si>
    <t>Blutstein (30 GS)</t>
  </si>
  <si>
    <t>Feuerlanze</t>
  </si>
  <si>
    <t>Korallenstück (20 GS)</t>
  </si>
  <si>
    <t>Feuerlauf</t>
  </si>
  <si>
    <t>Feuermeisterschaft</t>
  </si>
  <si>
    <t xml:space="preserve">Geste </t>
  </si>
  <si>
    <t>2 m Umkreis</t>
  </si>
  <si>
    <t>Stück einer Drachenzunge (100 GS)</t>
  </si>
  <si>
    <t>Feuerregen</t>
  </si>
  <si>
    <t>100 m</t>
  </si>
  <si>
    <t>30 m Umkreis</t>
  </si>
  <si>
    <t>1 min, k</t>
  </si>
  <si>
    <t>Basaltstaub und Rubinsplitter (100 GS)</t>
  </si>
  <si>
    <t>Feuerring</t>
  </si>
  <si>
    <t>Zwergdrachenflügel und Zauberöl (100 GS)</t>
  </si>
  <si>
    <t>Feuerschild</t>
  </si>
  <si>
    <t>Diamantstaub (20 GS)</t>
  </si>
  <si>
    <t>Feuerwand</t>
  </si>
  <si>
    <t>Rubin (50 GS)</t>
  </si>
  <si>
    <t>Flammende Hand</t>
  </si>
  <si>
    <t>Flammenklinge</t>
  </si>
  <si>
    <t>"Klinge aus Alchimistenmetall"</t>
  </si>
  <si>
    <t>Flammenkreis</t>
  </si>
  <si>
    <t>Zunder (1 SS)</t>
  </si>
  <si>
    <t>Flammenteppich</t>
  </si>
  <si>
    <t>bis zu 10 m²</t>
  </si>
  <si>
    <t>Feuertopas (20 GS)</t>
  </si>
  <si>
    <t>Flicken</t>
  </si>
  <si>
    <t>Fliegen</t>
  </si>
  <si>
    <t>1 h, k</t>
  </si>
  <si>
    <t>Greifenschwungfeder (100 GS)</t>
  </si>
  <si>
    <t>Freundesauge</t>
  </si>
  <si>
    <t>500 m</t>
  </si>
  <si>
    <t>30 min, k</t>
  </si>
  <si>
    <t>Frostball</t>
  </si>
  <si>
    <t>Silberperle oder Bergkristall (10 GS)</t>
  </si>
  <si>
    <t>Funkenregen</t>
  </si>
  <si>
    <t>Sternenstaub (20 GS)</t>
  </si>
  <si>
    <t>Geisterhorn</t>
  </si>
  <si>
    <t>Kristallpyramide (10 GS)</t>
  </si>
  <si>
    <t>Geistersperre</t>
  </si>
  <si>
    <t>1 je 5 m² Fläche</t>
  </si>
  <si>
    <t>bis zu 100 m²</t>
  </si>
  <si>
    <t>Eisenspäne (10 GS)</t>
  </si>
  <si>
    <t>Geistesschild</t>
  </si>
  <si>
    <t>Geräusche dämpfen</t>
  </si>
  <si>
    <t>5 min</t>
  </si>
  <si>
    <t>Goldener Panzer</t>
  </si>
  <si>
    <t>Goldene Sphäre</t>
  </si>
  <si>
    <t>Graue Hand</t>
  </si>
  <si>
    <t>Hagel</t>
  </si>
  <si>
    <t>Wasser und Diamantsplitter (50 GS)</t>
  </si>
  <si>
    <t>Hauch der Betäubung</t>
  </si>
  <si>
    <t>bis zu 18 m Umkreis</t>
  </si>
  <si>
    <t>getrocknetes Vampirmoos (10 GS)</t>
  </si>
  <si>
    <t>Hauch der Verwesung</t>
  </si>
  <si>
    <t>Stinkmorschelasche (2 GS)</t>
  </si>
  <si>
    <t>Hauch des Winters</t>
  </si>
  <si>
    <t>12 m Umkreis</t>
  </si>
  <si>
    <t>Schneewolfhaare (20 GS)</t>
  </si>
  <si>
    <t>Heimfeder</t>
  </si>
  <si>
    <t>Taubenschwungfeder (5 SS) und "Wasser"</t>
  </si>
  <si>
    <t>Heranholen</t>
  </si>
  <si>
    <t>Hexenstreich</t>
  </si>
  <si>
    <t>Himmelsleiter</t>
  </si>
  <si>
    <t>Hitzeschutz</t>
  </si>
  <si>
    <t>Höhenblick</t>
  </si>
  <si>
    <t xml:space="preserve"> dä</t>
  </si>
  <si>
    <t>Auge eines Greifvogels (50 GS)</t>
  </si>
  <si>
    <t>Hören der Geister</t>
  </si>
  <si>
    <t>1 je 10 sec Dauer</t>
  </si>
  <si>
    <t>10 sec je Grad</t>
  </si>
  <si>
    <t>Hören von Fernem</t>
  </si>
  <si>
    <t>Hörnerklang</t>
  </si>
  <si>
    <t>2 km Umkreis</t>
  </si>
  <si>
    <t>Juwelenauge</t>
  </si>
  <si>
    <t>"2 Greifenaugenhälften"</t>
  </si>
  <si>
    <t>Kälteschutz</t>
  </si>
  <si>
    <t>Kraft entziehen</t>
  </si>
  <si>
    <t>Kraftraub</t>
  </si>
  <si>
    <t>Lähmung</t>
  </si>
  <si>
    <t>24 h</t>
  </si>
  <si>
    <t>Basiliskenschuppe (100 GS)</t>
  </si>
  <si>
    <t>Lauschen</t>
  </si>
  <si>
    <t>30 cm</t>
  </si>
  <si>
    <t>Lichtbrücke</t>
  </si>
  <si>
    <t>Lichtrunen</t>
  </si>
  <si>
    <t>Nachtmarderhaarpinsel (50 GS)</t>
  </si>
  <si>
    <t>Liebeszauber</t>
  </si>
  <si>
    <t>1 h</t>
  </si>
  <si>
    <t>"Liebestrank" oder "Locke"</t>
  </si>
  <si>
    <t>Liniensicht</t>
  </si>
  <si>
    <t>bis zu 5 km</t>
  </si>
  <si>
    <t>Luftlauf</t>
  </si>
  <si>
    <t>Luftsphäre</t>
  </si>
  <si>
    <t>Perle (100 GS)</t>
  </si>
  <si>
    <t>Macht über das Selbst</t>
  </si>
  <si>
    <t>24 h, k</t>
  </si>
  <si>
    <t>Macht über die belebte Natur</t>
  </si>
  <si>
    <t>1 Wesen je Grad</t>
  </si>
  <si>
    <t>mind. 2 h</t>
  </si>
  <si>
    <t>Macht über die Sinne</t>
  </si>
  <si>
    <t>1 je Variation</t>
  </si>
  <si>
    <t>2-10 min</t>
  </si>
  <si>
    <t>Macht über Leben</t>
  </si>
  <si>
    <t>mind. 8</t>
  </si>
  <si>
    <t>6 m</t>
  </si>
  <si>
    <t>Macht über magische Wesen</t>
  </si>
  <si>
    <t>3 je Grad</t>
  </si>
  <si>
    <t>Macht über Menschen</t>
  </si>
  <si>
    <t>Macht über Unbelebtes</t>
  </si>
  <si>
    <t>Mag. Kreis des Bewachens</t>
  </si>
  <si>
    <t>10 m Umkreis</t>
  </si>
  <si>
    <t>"Wächterwürfel"</t>
  </si>
  <si>
    <t>Mag. Kreis des Verschleierns</t>
  </si>
  <si>
    <t>Mag. Kreis des Widerstehens</t>
  </si>
  <si>
    <t>Magischer Kreis, klein</t>
  </si>
  <si>
    <t>mit Eisendraht umwickelte Zweige von Eiche, Esche und Weißdorn (10 GS)</t>
  </si>
  <si>
    <t>Marmorhaut</t>
  </si>
  <si>
    <t>Marmorstaub (1 GS)</t>
  </si>
  <si>
    <t>Mitfühlen</t>
  </si>
  <si>
    <t>Namenloses Grauen</t>
  </si>
  <si>
    <t>4 je Wesen</t>
  </si>
  <si>
    <t>1-3 Wesen</t>
  </si>
  <si>
    <t>Schweiß von Alpträumenden (20 GS)</t>
  </si>
  <si>
    <t>Nebel schaffen</t>
  </si>
  <si>
    <t>50 m Umkreis</t>
  </si>
  <si>
    <t>versiegeltes Fläschchen voll Nebel (10 GS)</t>
  </si>
  <si>
    <t>Nebel wecken</t>
  </si>
  <si>
    <t>500 m Umkreis</t>
  </si>
  <si>
    <t>Staub (1 GS)</t>
  </si>
  <si>
    <t>Person wiederfinden</t>
  </si>
  <si>
    <t>Pestklaue</t>
  </si>
  <si>
    <t>Pestkrötenklaue (50 GS)</t>
  </si>
  <si>
    <t>Pflanzenfessel</t>
  </si>
  <si>
    <t>Samenmischung (10 GS)</t>
  </si>
  <si>
    <t>Rauchwolke</t>
  </si>
  <si>
    <t>Asche und Zunder (1 GS)</t>
  </si>
  <si>
    <t>Reaktionsschnelle</t>
  </si>
  <si>
    <t>Reise der Seele</t>
  </si>
  <si>
    <t>Rost</t>
  </si>
  <si>
    <t>Schallwächter</t>
  </si>
  <si>
    <t>Golddrahtreif (10 GS)</t>
  </si>
  <si>
    <t>Scharfblick</t>
  </si>
  <si>
    <t>Schattenrobe</t>
  </si>
  <si>
    <t>Schattenschrecken</t>
  </si>
  <si>
    <t>Schatten verstärken</t>
  </si>
  <si>
    <t>15 m Umkreis</t>
  </si>
  <si>
    <t>Schlaf</t>
  </si>
  <si>
    <t>bis zu 6 Wesen</t>
  </si>
  <si>
    <t>Lotusblütenstaub (10 GS)</t>
  </si>
  <si>
    <t>Schlangenbiss</t>
  </si>
  <si>
    <t>Schlangengift (20 GS)</t>
  </si>
  <si>
    <t>Schlummer</t>
  </si>
  <si>
    <t>Baldrianwurzel (5 GS)</t>
  </si>
  <si>
    <t>Schmerzen</t>
  </si>
  <si>
    <t>Silber- oder Knochennadel (5 GS)</t>
  </si>
  <si>
    <t>Schrumpfen</t>
  </si>
  <si>
    <t>Schutzgeste</t>
  </si>
  <si>
    <t>Schwäche</t>
  </si>
  <si>
    <t>1 je Wesen</t>
  </si>
  <si>
    <t>1-10 Wesen</t>
  </si>
  <si>
    <t>Eschenrinde (1 GS)</t>
  </si>
  <si>
    <t>Schwarze Sphäre</t>
  </si>
  <si>
    <t>5 m Umkreis</t>
  </si>
  <si>
    <t>Schwarze Zone</t>
  </si>
  <si>
    <t>Schweben</t>
  </si>
  <si>
    <t>Kolibriflügel (100 GS)</t>
  </si>
  <si>
    <t>Schwerelosigkeit</t>
  </si>
  <si>
    <t>Seelenkompass</t>
  </si>
  <si>
    <t>6 km</t>
  </si>
  <si>
    <t>Silbernadel (10 GS) und "Haar der Zielperson"</t>
  </si>
  <si>
    <t>Sehen in Dunkelheit</t>
  </si>
  <si>
    <t>Sehen von Verborgenem</t>
  </si>
  <si>
    <t>Silberne Bannsphäre</t>
  </si>
  <si>
    <t>Silberner Zwingkreis</t>
  </si>
  <si>
    <t>Silberreif (50 GS)</t>
  </si>
  <si>
    <t>Silberstaub</t>
  </si>
  <si>
    <t>Silberstaub (2 GS)</t>
  </si>
  <si>
    <t>Spruch intensivieren</t>
  </si>
  <si>
    <t>Stärke</t>
  </si>
  <si>
    <t>getrockneter Fliegenpilz (1 GS)</t>
  </si>
  <si>
    <t>Steinkugel</t>
  </si>
  <si>
    <t>Steinwand</t>
  </si>
  <si>
    <t>1 je m</t>
  </si>
  <si>
    <t>Bernstein (50 GS)</t>
  </si>
  <si>
    <t>Stille</t>
  </si>
  <si>
    <t>pulverisierte Eulenfedern (2 GS)</t>
  </si>
  <si>
    <t>Stimmenwerfen</t>
  </si>
  <si>
    <t>Sturmhand</t>
  </si>
  <si>
    <t>Sturmwind</t>
  </si>
  <si>
    <t>30 m Kegel</t>
  </si>
  <si>
    <t>Sumpfboden</t>
  </si>
  <si>
    <t>Wasserlinsen (1 GS)</t>
  </si>
  <si>
    <t>Thursenstein</t>
  </si>
  <si>
    <t>"Zauberkiesel"</t>
  </si>
  <si>
    <t>Tierisches Handeln</t>
  </si>
  <si>
    <t>6 je Wesen</t>
  </si>
  <si>
    <t>Tierblutmischung (50 GS)</t>
  </si>
  <si>
    <t>Tiersprache</t>
  </si>
  <si>
    <t>Todeshauch</t>
  </si>
  <si>
    <t>Fliegenpilzasche (1 GS)</t>
  </si>
  <si>
    <t>Todeskeule</t>
  </si>
  <si>
    <t>"Oberschenkelknochen"</t>
  </si>
  <si>
    <t>Todeszauber</t>
  </si>
  <si>
    <t>1 je Schadenspunkt</t>
  </si>
  <si>
    <t>Torwandeln</t>
  </si>
  <si>
    <t>Umkehrschild</t>
  </si>
  <si>
    <t>6 je Seite</t>
  </si>
  <si>
    <t>versilberte Drachenschuppe (100 GS)</t>
  </si>
  <si>
    <t>Ungezieferplage</t>
  </si>
  <si>
    <t>1 Schwarm</t>
  </si>
  <si>
    <t>Unsichtbarkeit</t>
  </si>
  <si>
    <t>Verdorren</t>
  </si>
  <si>
    <t>Vereisen</t>
  </si>
  <si>
    <t>Vergiften</t>
  </si>
  <si>
    <t>Vergrößern</t>
  </si>
  <si>
    <t>Verkleinern</t>
  </si>
  <si>
    <t>Verlangsamen</t>
  </si>
  <si>
    <t>Blei (20 GS)</t>
  </si>
  <si>
    <t>Vermehren</t>
  </si>
  <si>
    <t>Verschmutzen</t>
  </si>
  <si>
    <t>Versetzen</t>
  </si>
  <si>
    <t>1-6 Wesen</t>
  </si>
  <si>
    <t>Phosphorkreide (200 GS)</t>
  </si>
  <si>
    <t>Versteinern</t>
  </si>
  <si>
    <t>Vertieren</t>
  </si>
  <si>
    <t>Tierspeichelmischung (20 GS)</t>
  </si>
  <si>
    <t>Verursachen von Krankheit</t>
  </si>
  <si>
    <t>3W6 Tage</t>
  </si>
  <si>
    <t>Verursachen schw. Wunden</t>
  </si>
  <si>
    <t>Verursachen von Wunden</t>
  </si>
  <si>
    <t>Verwandlung</t>
  </si>
  <si>
    <t>mind. 9</t>
  </si>
  <si>
    <t>"Kern des Großen Kürbis" (100 GS)</t>
  </si>
  <si>
    <t>Verwirren</t>
  </si>
  <si>
    <t>Verwünschen</t>
  </si>
  <si>
    <t>Verzweiflung</t>
  </si>
  <si>
    <t>in Alkohol gelöste Kräutermischung (50 GS)</t>
  </si>
  <si>
    <t>Wachsen</t>
  </si>
  <si>
    <t>Wahnsinn</t>
  </si>
  <si>
    <t>Birkenrinde und Blüten des Wahnsinnkrautes (50 GS)</t>
  </si>
  <si>
    <t>Wahrsehen</t>
  </si>
  <si>
    <t>vierblättriger Klee (10 GS)</t>
  </si>
  <si>
    <t>Wandwandeln</t>
  </si>
  <si>
    <t>Warnung</t>
  </si>
  <si>
    <t>Einhornhaar und Espenholz (50 GS)</t>
  </si>
  <si>
    <t>Wasseratmen</t>
  </si>
  <si>
    <t>Wasserlauf</t>
  </si>
  <si>
    <t>Wassermeisterschaft</t>
  </si>
  <si>
    <t>Wasserstrahl</t>
  </si>
  <si>
    <t>Riesenkrakentrichter (100 GS)</t>
  </si>
  <si>
    <t>Wasserwandlung</t>
  </si>
  <si>
    <t>reines Eis (50 GS)</t>
  </si>
  <si>
    <t>Windmeisterschaft</t>
  </si>
  <si>
    <t>Sturmvogelfedern (10 GS)</t>
  </si>
  <si>
    <t>Windstoß</t>
  </si>
  <si>
    <t>Wirbelwind</t>
  </si>
  <si>
    <t>3-6 m Umkreis</t>
  </si>
  <si>
    <t>Zauberauge</t>
  </si>
  <si>
    <t>Auge eines Toten (50 GS)</t>
  </si>
  <si>
    <t>Zauberhand</t>
  </si>
  <si>
    <t>Wachspuppe (20 GS)</t>
  </si>
  <si>
    <t>Zauberschild</t>
  </si>
  <si>
    <t>4 je Seite</t>
  </si>
  <si>
    <t>Drachenschuppe (100 GS)</t>
  </si>
  <si>
    <t>Zauberschlaf</t>
  </si>
  <si>
    <t>Lotusblütenstaub und Blutrosendorn (20 GS)</t>
  </si>
  <si>
    <t>Zauberschloss</t>
  </si>
  <si>
    <t>Silberschlüssel (50 GS)</t>
  </si>
  <si>
    <t>Zauberschlüssel</t>
  </si>
  <si>
    <t>Springwurzspan (50 GS)</t>
  </si>
  <si>
    <t>Zauberschmiede</t>
  </si>
  <si>
    <t>3-9</t>
  </si>
  <si>
    <t>"Waffe aus Alchimistenmetall"</t>
  </si>
  <si>
    <t>Zauberstimme</t>
  </si>
  <si>
    <t>Papageienzunge (20 GS)</t>
  </si>
  <si>
    <t>Zauberwirklichkeit</t>
  </si>
  <si>
    <t>3 h</t>
  </si>
  <si>
    <t>Blütenstaub, Essenzen, Edelmetallsplitter (200 GS)</t>
  </si>
  <si>
    <t>Zauberzunge</t>
  </si>
  <si>
    <t>Papageienhirn und -zunge (50 GS)</t>
  </si>
  <si>
    <t>Zielsuche</t>
  </si>
  <si>
    <t>Zweite Haut</t>
  </si>
  <si>
    <t>Zwiesprache</t>
  </si>
  <si>
    <t>alt</t>
  </si>
  <si>
    <t>neu</t>
  </si>
  <si>
    <t>EP je TE</t>
  </si>
  <si>
    <t>DIFF</t>
  </si>
  <si>
    <t>Erfahrung</t>
  </si>
  <si>
    <t>Fähigkeiten</t>
  </si>
  <si>
    <t>Wundertat</t>
  </si>
  <si>
    <t>Allheilung</t>
  </si>
  <si>
    <t>Arm der Götter</t>
  </si>
  <si>
    <t>Austreibung des Bösen</t>
  </si>
  <si>
    <t>Bannen von Dunkelheit</t>
  </si>
  <si>
    <t>Bannen von Finsterwerk</t>
  </si>
  <si>
    <t>Bannen von Gift</t>
  </si>
  <si>
    <t>3m</t>
  </si>
  <si>
    <t>Beruhigen</t>
  </si>
  <si>
    <t>Blutmeisterschaft</t>
  </si>
  <si>
    <t>1 + 1 je Wunde</t>
  </si>
  <si>
    <t>60 min</t>
  </si>
  <si>
    <t>Erheben der Toten</t>
  </si>
  <si>
    <t>alle</t>
  </si>
  <si>
    <t>1 m</t>
  </si>
  <si>
    <t>Erholung</t>
  </si>
  <si>
    <t>Erkennen der Aura</t>
  </si>
  <si>
    <t>Erkennen von Besessenheit</t>
  </si>
  <si>
    <t>Erkennen von Krankheit</t>
  </si>
  <si>
    <t>Goldene Wehr</t>
  </si>
  <si>
    <t>"geweihte Waffe"</t>
  </si>
  <si>
    <t>Gottesgabe</t>
  </si>
  <si>
    <t>Göttliche Eingebung</t>
  </si>
  <si>
    <t>Göttlicher Blitz</t>
  </si>
  <si>
    <t>Göttlicher Schirm</t>
  </si>
  <si>
    <t>Göttlicher Schutz v. d. Bösen</t>
  </si>
  <si>
    <t>Göttlicher Schutz vor Magie</t>
  </si>
  <si>
    <t>3 je Person</t>
  </si>
  <si>
    <t>Handauflegen</t>
  </si>
  <si>
    <t>Heilen schwerer Wunden</t>
  </si>
  <si>
    <t>Heilen von Krankheit</t>
  </si>
  <si>
    <t>Heilen von Wunden</t>
  </si>
  <si>
    <t>Heiliger Zorn</t>
  </si>
  <si>
    <t>Heiliges Wort</t>
  </si>
  <si>
    <t>Himmlicher Beschützer</t>
  </si>
  <si>
    <t>bis zu 10 min</t>
  </si>
  <si>
    <t>Himmlicher Helfer</t>
  </si>
  <si>
    <t>2 km</t>
  </si>
  <si>
    <t>Reinigen</t>
  </si>
  <si>
    <t>1 kg</t>
  </si>
  <si>
    <t>Rüstung der Rechtschaffenen</t>
  </si>
  <si>
    <t>Schützende Hülle</t>
  </si>
  <si>
    <t>1 + 1 je 10 sec</t>
  </si>
  <si>
    <t>var, k</t>
  </si>
  <si>
    <t>Schwingenkeule</t>
  </si>
  <si>
    <t>"Wurfkeule aus Holz"</t>
  </si>
  <si>
    <t>Seelenheilung</t>
  </si>
  <si>
    <t>Segnen</t>
  </si>
  <si>
    <t>Strahlender Panzer</t>
  </si>
  <si>
    <t>Verfluchen</t>
  </si>
  <si>
    <t>Vision</t>
  </si>
  <si>
    <t>alle (mind. 3)</t>
  </si>
  <si>
    <t>"Lebensmittel, Kräute, Pulver" (20 GS)</t>
  </si>
  <si>
    <t>Waffensegen</t>
  </si>
  <si>
    <t>Waffenwirbel</t>
  </si>
  <si>
    <t>Wagemut</t>
  </si>
  <si>
    <t>Wort des Lebens</t>
  </si>
  <si>
    <t>Wort der Trauer</t>
  </si>
  <si>
    <t>Dweomer</t>
  </si>
  <si>
    <t>Bärenwut</t>
  </si>
  <si>
    <t>Baum</t>
  </si>
  <si>
    <t>90 min</t>
  </si>
  <si>
    <t>Elfenfeuer</t>
  </si>
  <si>
    <t>Turmalin (50 GS)</t>
  </si>
  <si>
    <t>Elfenklinge</t>
  </si>
  <si>
    <t>"Waffe mit Elfenstahlklinge"</t>
  </si>
  <si>
    <t>Erkennen von Gift</t>
  </si>
  <si>
    <t>Fährtendurft</t>
  </si>
  <si>
    <t>Tierkot (1 GS)</t>
  </si>
  <si>
    <t>Feenfluch</t>
  </si>
  <si>
    <t>Feenschutz</t>
  </si>
  <si>
    <t>bis zu 7 Wesen</t>
  </si>
  <si>
    <t>Zweige von Eiche, Esche und Weißdorn (2 GS), "Stück Kaltes Eisen"</t>
  </si>
  <si>
    <t>Feenschwert</t>
  </si>
  <si>
    <t>Feuerbienen</t>
  </si>
  <si>
    <t>Grüne Hand</t>
  </si>
  <si>
    <t>Pflanzen</t>
  </si>
  <si>
    <t>pulverisierte Wurzeln, Frühlingsregen (20 GS)</t>
  </si>
  <si>
    <t>Kraftspende</t>
  </si>
  <si>
    <t>Laufen wie der Wind</t>
  </si>
  <si>
    <t>Lebensflammen</t>
  </si>
  <si>
    <t>Lebenskeule</t>
  </si>
  <si>
    <t>"Waffe aus Holz"</t>
  </si>
  <si>
    <t>Lebensrettung</t>
  </si>
  <si>
    <t>Lebensstärkung</t>
  </si>
  <si>
    <t>Lindern von Entkräftung</t>
  </si>
  <si>
    <t>Lindern von Krankheit</t>
  </si>
  <si>
    <t>Linienlesen</t>
  </si>
  <si>
    <t>Linienwanderung</t>
  </si>
  <si>
    <t>Mutlosigkeit</t>
  </si>
  <si>
    <t>bis zu 10 Wesen</t>
  </si>
  <si>
    <t>Naturgeist rufen</t>
  </si>
  <si>
    <t>"Weißdornpfeife" bzw. "Schamanentrommel"</t>
  </si>
  <si>
    <t>Rindenhaut</t>
  </si>
  <si>
    <t>Eichenrinde (2 SS)</t>
  </si>
  <si>
    <t>Ring des Lebens</t>
  </si>
  <si>
    <t>Samen des Lebenskrautes (5 GS)</t>
  </si>
  <si>
    <t>Schlachtenwahnsinn</t>
  </si>
  <si>
    <t>Schnellheilung</t>
  </si>
  <si>
    <t>Schutzgeist</t>
  </si>
  <si>
    <t>bis zu 30 min</t>
  </si>
  <si>
    <t>Schwarm</t>
  </si>
  <si>
    <t>Tiere rufen</t>
  </si>
  <si>
    <t>Tiergestalt</t>
  </si>
  <si>
    <t>Fellstück, Feder usw. (1 GS)</t>
  </si>
  <si>
    <t>Tierischer Helfer</t>
  </si>
  <si>
    <t>Wandeln wie der Wind</t>
  </si>
  <si>
    <t>Flugsamen verschiedener Pflanzen (5 SS)</t>
  </si>
  <si>
    <t>Wittern</t>
  </si>
  <si>
    <t>Spürhundhaare (5 GS)</t>
  </si>
  <si>
    <t>Wundersame Tarnung</t>
  </si>
  <si>
    <t>Zähmen</t>
  </si>
  <si>
    <t>Zaubersprung</t>
  </si>
  <si>
    <t>Zeichen des Lebens</t>
  </si>
  <si>
    <t>Zauberlied</t>
  </si>
  <si>
    <t>Das Lied des Erinnerns</t>
  </si>
  <si>
    <t>Harfe oder Laute, Stimme</t>
  </si>
  <si>
    <t>Das Lied der Feier</t>
  </si>
  <si>
    <t>Flöte, Harfe oder Laute</t>
  </si>
  <si>
    <t>Das Lied des Fesselns</t>
  </si>
  <si>
    <t>3 min</t>
  </si>
  <si>
    <t>Das Lied des Friedens</t>
  </si>
  <si>
    <t>Das Lied des Grauens</t>
  </si>
  <si>
    <t>200 m Kegel</t>
  </si>
  <si>
    <t>Flöte, Stimme</t>
  </si>
  <si>
    <t>Das Lied der Liebe</t>
  </si>
  <si>
    <t>Das Lied der Lockung</t>
  </si>
  <si>
    <t>Flöte</t>
  </si>
  <si>
    <t>Das Lied der Ruhe</t>
  </si>
  <si>
    <t>Das Lied des Spottes</t>
  </si>
  <si>
    <t>Das Lied der Tanzlust</t>
  </si>
  <si>
    <t>Das Lied der Tapferkeit</t>
  </si>
  <si>
    <t>Flöte, Harfe oder Laute, Stimme</t>
  </si>
  <si>
    <t>Das Lied der verborgenen Kraft</t>
  </si>
  <si>
    <t>Das Lied der Verführung</t>
  </si>
  <si>
    <t>Das Lied des Vergessens</t>
  </si>
  <si>
    <t>Das Lied der Verzweiflung</t>
  </si>
  <si>
    <t>Das Lied des Wagemuts</t>
  </si>
  <si>
    <t>Das Lied des Wahnsinns</t>
  </si>
  <si>
    <t>Das Lied des Zorns</t>
  </si>
  <si>
    <t>Das Lied der Zwietracht</t>
  </si>
  <si>
    <t>Das Loblied</t>
  </si>
  <si>
    <t>1-3 Tage</t>
  </si>
  <si>
    <t>Der betäubende Gesang</t>
  </si>
  <si>
    <t>Der einschläfernde Gesang</t>
  </si>
  <si>
    <t>Der frohlockende Gesang</t>
  </si>
  <si>
    <t>Der traurige Gesang</t>
  </si>
  <si>
    <t>Der verunsichernde Gesang</t>
  </si>
  <si>
    <t>Die anfeuernde Ballade</t>
  </si>
  <si>
    <t>Die stählende Ballade</t>
  </si>
  <si>
    <t>Die Hymne der Ordnung</t>
  </si>
  <si>
    <t>Die Klänge der Genesung</t>
  </si>
  <si>
    <t>Die Klänge der Linderung</t>
  </si>
  <si>
    <t>Die Klänge des Zusammenwachsens</t>
  </si>
  <si>
    <t>Die überzeugende Stimme</t>
  </si>
  <si>
    <t>Stimme</t>
  </si>
  <si>
    <t>Automat schaffen</t>
  </si>
  <si>
    <t>"Metallstatue" (10.000 GS)</t>
  </si>
  <si>
    <t>Bannen des Todes</t>
  </si>
  <si>
    <t>alle (mind. 9)</t>
  </si>
  <si>
    <t>"Mensch, frisches Katzenherz"</t>
  </si>
  <si>
    <t>Dämonische Eingebung</t>
  </si>
  <si>
    <t>Eismeisterschaft</t>
  </si>
  <si>
    <t>geschnitzter, in Silber gefasster Eisbärzahn (100 GS)</t>
  </si>
  <si>
    <t>Erdmeisterschaft</t>
  </si>
  <si>
    <t>Maulwurffell (2 GS)</t>
  </si>
  <si>
    <t>Heimstein</t>
  </si>
  <si>
    <t>"Urgesteinsbrocken, Edelmetalle" (500 GS)</t>
  </si>
  <si>
    <t>Hexenritt</t>
  </si>
  <si>
    <t>4 je  Grad</t>
  </si>
  <si>
    <t>Zaumzeug aus passenden Knochen und Leder (100 GS)</t>
  </si>
  <si>
    <t>Kuss der Verpflichtung</t>
  </si>
  <si>
    <t>4 je Grad</t>
  </si>
  <si>
    <t>Macht über die Zeit</t>
  </si>
  <si>
    <t>Modeln</t>
  </si>
  <si>
    <t>Pforte</t>
  </si>
  <si>
    <t>2 × 1 m Umkreis</t>
  </si>
  <si>
    <t>"zwei Hexagone" (200 GS)</t>
  </si>
  <si>
    <t>Regenzauber</t>
  </si>
  <si>
    <t>6 je 500 m Radius</t>
  </si>
  <si>
    <t>variabler Umkreis</t>
  </si>
  <si>
    <t>variabel</t>
  </si>
  <si>
    <t>Pulvermischung (500 GS)</t>
  </si>
  <si>
    <t>Reise in der Zeit</t>
  </si>
  <si>
    <t>9 je Stufe</t>
  </si>
  <si>
    <t>Reise zu den Sphären</t>
  </si>
  <si>
    <t>"Polygon" (200 GS)</t>
  </si>
  <si>
    <t>Silberblick</t>
  </si>
  <si>
    <t>Finger oder Ohr eines Hexers (500 GS)</t>
  </si>
  <si>
    <t>Sturmflut</t>
  </si>
  <si>
    <t>2 km Kegel</t>
  </si>
  <si>
    <t>Peitsche mit Fischlederschnur (20 GS)</t>
  </si>
  <si>
    <t>Tor</t>
  </si>
  <si>
    <t>1h</t>
  </si>
  <si>
    <t>Ungeheuer rufen</t>
  </si>
  <si>
    <t>Verfaulen</t>
  </si>
  <si>
    <t>Verjüngen</t>
  </si>
  <si>
    <t>"Phönixei" (5000 GS)</t>
  </si>
  <si>
    <t>Wassertor</t>
  </si>
  <si>
    <t>500 km</t>
  </si>
  <si>
    <t>2000 Liter Wasser</t>
  </si>
  <si>
    <t>Fettkreide (200 GS)</t>
  </si>
  <si>
    <t>Weltentor</t>
  </si>
  <si>
    <t>"zwei Polygone" (400 GS)</t>
  </si>
  <si>
    <t>Wetterzauber</t>
  </si>
  <si>
    <t>Austreibung des Guten</t>
  </si>
  <si>
    <t>Bannen von Götterwerk</t>
  </si>
  <si>
    <t>Blutsbrüderschaft stiften</t>
  </si>
  <si>
    <t>2 Wesen</t>
  </si>
  <si>
    <t>Geisterlauf</t>
  </si>
  <si>
    <t>"Gewänder, Totem- oder Ahnensymbole"</t>
  </si>
  <si>
    <t>Göttliche Strafe</t>
  </si>
  <si>
    <t>Golem schaffen</t>
  </si>
  <si>
    <t>"Statue" (1000 GS)</t>
  </si>
  <si>
    <t>Leuchtspur</t>
  </si>
  <si>
    <t>Phosphor und konservierte Glühwürmchen (100 GS)</t>
  </si>
  <si>
    <t>Rauchbild</t>
  </si>
  <si>
    <t>Regenbogenpulver (100 GS)</t>
  </si>
  <si>
    <t>Verbotenes Wort</t>
  </si>
  <si>
    <t>Verpflichtung</t>
  </si>
  <si>
    <t>Weihestein</t>
  </si>
  <si>
    <t>"Urgesteinsbrocken" oder "Reliquie" (100 GS)</t>
  </si>
  <si>
    <t>Wiederkehr</t>
  </si>
  <si>
    <t>Baumkämpfer</t>
  </si>
  <si>
    <t>Baumwächter</t>
  </si>
  <si>
    <t>1 km</t>
  </si>
  <si>
    <t>Druidentor</t>
  </si>
  <si>
    <t>"2 Steinkreise, Labyrinthe oder Hügelgräber druidischen Ursprungs"</t>
  </si>
  <si>
    <t>Feenstreich</t>
  </si>
  <si>
    <t>Geas</t>
  </si>
  <si>
    <t>Hort der Natur</t>
  </si>
  <si>
    <t>200 m Umkreis</t>
  </si>
  <si>
    <t>"bearbeitete Steine"</t>
  </si>
  <si>
    <t>Kunterbuntfische</t>
  </si>
  <si>
    <t>7 Fischschuppen (2 SS)</t>
  </si>
  <si>
    <t>Pflanzenmann</t>
  </si>
  <si>
    <t>Rascheln wie der Wind</t>
  </si>
  <si>
    <t>3 trockene Herbstblätter</t>
  </si>
  <si>
    <t>Seelenfreundschaft stiften</t>
  </si>
  <si>
    <t>Seelenrückkehr</t>
  </si>
  <si>
    <t>Zeitlosigkeit</t>
  </si>
  <si>
    <t>Der große Seiltrick</t>
  </si>
  <si>
    <t>Der kleine Seiltrick</t>
  </si>
  <si>
    <t>1 wesen</t>
  </si>
  <si>
    <t>Lied</t>
  </si>
  <si>
    <t>Zaubersalz</t>
  </si>
  <si>
    <t>Bittersalz</t>
  </si>
  <si>
    <t>Blendsalz</t>
  </si>
  <si>
    <t>Blicksalz</t>
  </si>
  <si>
    <t>Durstsalz</t>
  </si>
  <si>
    <t>Färbersalz</t>
  </si>
  <si>
    <t>Fliegensalz</t>
  </si>
  <si>
    <t>Funkensalz</t>
  </si>
  <si>
    <t>Haarsalz</t>
  </si>
  <si>
    <t>Hitzsalz</t>
  </si>
  <si>
    <t>Hungersalz</t>
  </si>
  <si>
    <t>Jucksalz</t>
  </si>
  <si>
    <t>Knallsalz</t>
  </si>
  <si>
    <t>Kühlsalz</t>
  </si>
  <si>
    <t>Lachsalz</t>
  </si>
  <si>
    <t>Löschsalz</t>
  </si>
  <si>
    <t>Niessalz</t>
  </si>
  <si>
    <t>Rauchsalz</t>
  </si>
  <si>
    <t>Rauschsalz</t>
  </si>
  <si>
    <t>Riechsalz</t>
  </si>
  <si>
    <t>Rutschsalz</t>
  </si>
  <si>
    <t>Schlafsalz</t>
  </si>
  <si>
    <t>Schleichsalz</t>
  </si>
  <si>
    <t>10 m²</t>
  </si>
  <si>
    <t>Stinksalz</t>
  </si>
  <si>
    <t>Stottersalz</t>
  </si>
  <si>
    <t>Taubsalz</t>
  </si>
  <si>
    <t>Trampelsalz</t>
  </si>
  <si>
    <t>Wandelsalz</t>
  </si>
  <si>
    <t>Wassersalz</t>
  </si>
  <si>
    <t>Wehsalz</t>
  </si>
  <si>
    <t>Zündersalz</t>
  </si>
  <si>
    <t xml:space="preserve">Erschaffen </t>
  </si>
  <si>
    <t>Runenstab</t>
  </si>
  <si>
    <t>Dämonenblitz</t>
  </si>
  <si>
    <t>Klarlicht</t>
  </si>
  <si>
    <t>Schattenlicht</t>
  </si>
  <si>
    <t>Zauberlicht</t>
  </si>
  <si>
    <t>Auftragen</t>
  </si>
  <si>
    <t>Stirn</t>
  </si>
  <si>
    <t>Oberfläche</t>
  </si>
  <si>
    <t>Beeindrucken</t>
  </si>
  <si>
    <t>Arme und Beine</t>
  </si>
  <si>
    <t>Boden</t>
  </si>
  <si>
    <t>Brust und Rücken</t>
  </si>
  <si>
    <t>Arme oder Beine</t>
  </si>
  <si>
    <t>Hand</t>
  </si>
  <si>
    <t>Klinge</t>
  </si>
  <si>
    <t>Brust</t>
  </si>
  <si>
    <t>Flugsiegel</t>
  </si>
  <si>
    <t>5 m² Fläche</t>
  </si>
  <si>
    <t>Fläche</t>
  </si>
  <si>
    <t>Geistesschutz</t>
  </si>
  <si>
    <t>Rüstung</t>
  </si>
  <si>
    <t>Kräftigen</t>
  </si>
  <si>
    <t>Leibesschutz</t>
  </si>
  <si>
    <t>Fußsohlen</t>
  </si>
  <si>
    <t>Kopf, Brust und Gliedmaßen</t>
  </si>
  <si>
    <t>Kopf</t>
  </si>
  <si>
    <t>Rücken</t>
  </si>
  <si>
    <t>Regenerieren</t>
  </si>
  <si>
    <t>Stirn, Brust und Gliedmaßen</t>
  </si>
  <si>
    <t>Schleiersiegel</t>
  </si>
  <si>
    <t>Schwarzer Schutzkreis</t>
  </si>
  <si>
    <t>Hände und Füße</t>
  </si>
  <si>
    <t>Seidenauge</t>
  </si>
  <si>
    <t>Stoffstück</t>
  </si>
  <si>
    <t>Arme</t>
  </si>
  <si>
    <t xml:space="preserve">1 min </t>
  </si>
  <si>
    <t>Tür</t>
  </si>
  <si>
    <t>Körper, Besitz</t>
  </si>
  <si>
    <t>Vesetzen</t>
  </si>
  <si>
    <t>Verwandung</t>
  </si>
  <si>
    <t>Wächtersiegel</t>
  </si>
  <si>
    <t>Nase</t>
  </si>
  <si>
    <t>Wehrsiegel</t>
  </si>
  <si>
    <t>Geschoss</t>
  </si>
  <si>
    <t>Bannrune</t>
  </si>
  <si>
    <t>6 Apfelbaumholzstücke (1 KS)</t>
  </si>
  <si>
    <t>Bartrune</t>
  </si>
  <si>
    <t>Eisenkamm (1 GS)</t>
  </si>
  <si>
    <t>Becherrune</t>
  </si>
  <si>
    <t>Trinkgefäß (-)</t>
  </si>
  <si>
    <t>Berserkerrune</t>
  </si>
  <si>
    <t>Waffe mit Eichenholzschaft (-)</t>
  </si>
  <si>
    <t>Drachenrune</t>
  </si>
  <si>
    <t>Drachenschuppe (10 GS)</t>
  </si>
  <si>
    <t>Drosselrune</t>
  </si>
  <si>
    <t>Krähenknöchelchen (-)</t>
  </si>
  <si>
    <t>Fesselrune</t>
  </si>
  <si>
    <t>Espenholz und Wollfäden (5 SS)</t>
  </si>
  <si>
    <t>Festrune</t>
  </si>
  <si>
    <t>Materie für 1 Objekt</t>
  </si>
  <si>
    <t>Eisennagel (2 KS)</t>
  </si>
  <si>
    <t>Flammenrune</t>
  </si>
  <si>
    <t>Gamsrune</t>
  </si>
  <si>
    <t>Eibenholzstecken und Gamsbart (2 GS)</t>
  </si>
  <si>
    <t>Geberrune</t>
  </si>
  <si>
    <t>Silberscheibe in Münzgröße (2 SS)</t>
  </si>
  <si>
    <t>Geisterrune</t>
  </si>
  <si>
    <t>Apfelbaumholzstab (5 SS)</t>
  </si>
  <si>
    <t>Geizrune</t>
  </si>
  <si>
    <t>Pferdeschädel (5 GS)</t>
  </si>
  <si>
    <t>Gesichtsrune</t>
  </si>
  <si>
    <t>Eschenwurzelstück (1 GS)</t>
  </si>
  <si>
    <t>Hagelrune</t>
  </si>
  <si>
    <t>7 Tage</t>
  </si>
  <si>
    <t>Wildschafknochen (5 SS)</t>
  </si>
  <si>
    <t>Heilsrune</t>
  </si>
  <si>
    <t>1 Tag</t>
  </si>
  <si>
    <t>Buchenholzstück (1 KS)</t>
  </si>
  <si>
    <t>Hufeisenrune</t>
  </si>
  <si>
    <t>Magnetstein (5 GS)</t>
  </si>
  <si>
    <t>Kälterune</t>
  </si>
  <si>
    <t>Seehundknochen (3 SS) oder Kristallsplitter (3 SS)</t>
  </si>
  <si>
    <t>Klingenrune</t>
  </si>
  <si>
    <t>1W6 h</t>
  </si>
  <si>
    <t>Klingenwaffe (-)</t>
  </si>
  <si>
    <t>Liebesrune</t>
  </si>
  <si>
    <t>Birkenholzstück (1 KS)</t>
  </si>
  <si>
    <t>Lösungsrune</t>
  </si>
  <si>
    <t>Espenholzstab (5 SS)</t>
  </si>
  <si>
    <t>Pfeilrune</t>
  </si>
  <si>
    <t>Eibenholzscheibe (5 SS)</t>
  </si>
  <si>
    <t>Rederune</t>
  </si>
  <si>
    <t>Kieselstein (-)</t>
  </si>
  <si>
    <t>Regenrune</t>
  </si>
  <si>
    <t>Specksteinfigur (10 GS)</t>
  </si>
  <si>
    <t>Reiserune</t>
  </si>
  <si>
    <t>Renntierknochen (5 SS)</t>
  </si>
  <si>
    <t>Schildrune</t>
  </si>
  <si>
    <t>Holzschild (-)</t>
  </si>
  <si>
    <t>Schneiderune</t>
  </si>
  <si>
    <t>Eichenholzstück (2 KS)</t>
  </si>
  <si>
    <t>Schnellrune</t>
  </si>
  <si>
    <t>Schuhsohle oder Huf (-)</t>
  </si>
  <si>
    <t>Schuhrune</t>
  </si>
  <si>
    <t>Goldstaub (5 GS)</t>
  </si>
  <si>
    <t>Schutzrune</t>
  </si>
  <si>
    <t>6 Fichtenholzstücke (1 KS)</t>
  </si>
  <si>
    <t>Stärkerune</t>
  </si>
  <si>
    <t>Ochsenhornscheibe (8 SS)</t>
  </si>
  <si>
    <t>Tierrune</t>
  </si>
  <si>
    <t>Knochenstück (1 GS)</t>
  </si>
  <si>
    <t>Totenrune</t>
  </si>
  <si>
    <t>Eibenholzstab (5 SS)</t>
  </si>
  <si>
    <t>Traumrune</t>
  </si>
  <si>
    <t>Eschenholzstück (1 KS)</t>
  </si>
  <si>
    <t>Treuerune</t>
  </si>
  <si>
    <t>3 je Wesen</t>
  </si>
  <si>
    <t>2-7 Wesen</t>
  </si>
  <si>
    <t>Goldreif (100 GS)</t>
  </si>
  <si>
    <t>Ungeheuerrune</t>
  </si>
  <si>
    <t>Stab aus Kaltem Eisen (50 GS)</t>
  </si>
  <si>
    <t>Unheilsrune</t>
  </si>
  <si>
    <t>Wahrheitsrune</t>
  </si>
  <si>
    <t>Goldring (30 GS)</t>
  </si>
  <si>
    <t>Wehrrune</t>
  </si>
  <si>
    <t>Eschenholzstab (5 SS)</t>
  </si>
  <si>
    <t>Wetterrune</t>
  </si>
  <si>
    <t>Wogenrune</t>
  </si>
  <si>
    <t>Schiff oder Boot (-)</t>
  </si>
  <si>
    <t>Wundrune</t>
  </si>
  <si>
    <t>Kieselstein und Stechpalmenblätter (5 KS)</t>
  </si>
  <si>
    <t>Zugrune</t>
  </si>
  <si>
    <t>Rad oder Kufe (-)</t>
  </si>
  <si>
    <t>Thaumatherapie</t>
  </si>
  <si>
    <t>Dämonenaustreibung</t>
  </si>
  <si>
    <t>Dämonenzeiger</t>
  </si>
  <si>
    <t>Elixier der Erinnerung</t>
  </si>
  <si>
    <t>Elixier des Geistes</t>
  </si>
  <si>
    <t>Elixier des Hörens</t>
  </si>
  <si>
    <t>Elixier des Körpers</t>
  </si>
  <si>
    <t>Elixier der Reflexe</t>
  </si>
  <si>
    <t>Elixier des Riechens</t>
  </si>
  <si>
    <t>Elixier des Sehens</t>
  </si>
  <si>
    <t>Elixier der Wärmesicht</t>
  </si>
  <si>
    <t>Erfrischungselixier</t>
  </si>
  <si>
    <t>Erholungselixier</t>
  </si>
  <si>
    <t>4 h</t>
  </si>
  <si>
    <t>Filtern</t>
  </si>
  <si>
    <t>1 Liter</t>
  </si>
  <si>
    <t>Gegengift</t>
  </si>
  <si>
    <t>Giftzeiger</t>
  </si>
  <si>
    <t>Glanz</t>
  </si>
  <si>
    <t>Kühnheitselixier</t>
  </si>
  <si>
    <t>Leichenschau</t>
  </si>
  <si>
    <t>Reinigungselixier</t>
  </si>
  <si>
    <t>Stabilisieren</t>
  </si>
  <si>
    <t>Stählen</t>
  </si>
  <si>
    <t>Stärkungselixier</t>
  </si>
  <si>
    <t>Totenstimme</t>
  </si>
  <si>
    <t>Untersuchen</t>
  </si>
  <si>
    <t>Verjüngungselixier</t>
  </si>
  <si>
    <t>Wiederbelebung</t>
  </si>
  <si>
    <t>Willenszeiger</t>
  </si>
  <si>
    <t>Wunderheilung</t>
  </si>
  <si>
    <t>20 min</t>
  </si>
  <si>
    <t>Wundpflaster</t>
  </si>
  <si>
    <t>Zauberheilung</t>
  </si>
  <si>
    <t>Zauberzeiger</t>
  </si>
  <si>
    <t>Duftschleier</t>
  </si>
  <si>
    <t>Ermutigen</t>
  </si>
  <si>
    <t>Fylgienblick</t>
  </si>
  <si>
    <t>Gefährtenruf</t>
  </si>
  <si>
    <t>Katzenaugen</t>
  </si>
  <si>
    <t>Kraftband</t>
  </si>
  <si>
    <t>Krallenhände</t>
  </si>
  <si>
    <t>Waffenweihe</t>
  </si>
  <si>
    <t>Wasserweihe</t>
  </si>
  <si>
    <t>Weihen</t>
  </si>
  <si>
    <t>Die Bierrune</t>
  </si>
  <si>
    <t>1 Eichenholzfass</t>
  </si>
  <si>
    <t>Fass (-)</t>
  </si>
  <si>
    <t>Die Friedensrune</t>
  </si>
  <si>
    <t>2 oder mehr Wesen</t>
  </si>
  <si>
    <t>Goldreif (100 GS9</t>
  </si>
  <si>
    <t>Die Hortrune</t>
  </si>
  <si>
    <t>1 Zwergenhort</t>
  </si>
  <si>
    <t>1 Jahr und 1 Tag</t>
  </si>
  <si>
    <t>Die Trollrune</t>
  </si>
  <si>
    <t>10 km</t>
  </si>
  <si>
    <t>Persönlicher Gegenstand (-)</t>
  </si>
  <si>
    <t>Todesstarre</t>
  </si>
  <si>
    <t>Siegel</t>
  </si>
  <si>
    <t>Runen</t>
  </si>
  <si>
    <t>Erhaltung</t>
  </si>
  <si>
    <t>Zaubermittel</t>
  </si>
  <si>
    <t>Zauberschutz</t>
  </si>
  <si>
    <t>Vigilsignien</t>
  </si>
  <si>
    <t>Zauberblätter</t>
  </si>
  <si>
    <t>Artefakte</t>
  </si>
  <si>
    <t xml:space="preserve"> -</t>
  </si>
  <si>
    <t>Gold je EP</t>
  </si>
  <si>
    <t>Kategorie</t>
  </si>
  <si>
    <t>kosten</t>
  </si>
  <si>
    <t>Wunder</t>
  </si>
  <si>
    <t>Ziel/ Bereich</t>
  </si>
  <si>
    <t>eigenes Blut</t>
  </si>
  <si>
    <t>Spaltenindex</t>
  </si>
  <si>
    <t>Assassine/Magier</t>
  </si>
  <si>
    <t>Skills</t>
  </si>
  <si>
    <t>Wirkdauer</t>
  </si>
  <si>
    <t>Thauma</t>
  </si>
  <si>
    <t>Thaumaturgie</t>
  </si>
  <si>
    <t>Tusche (1Ss)</t>
  </si>
  <si>
    <t>Tusche (1Gs)</t>
  </si>
  <si>
    <t>Salz (2Ks)</t>
  </si>
  <si>
    <t>Material (1Ss)</t>
  </si>
  <si>
    <t>Material (1Gs)</t>
  </si>
  <si>
    <t>Beschreibung</t>
  </si>
  <si>
    <t>Besonderheit</t>
  </si>
  <si>
    <t>Krieger/Weiser</t>
  </si>
  <si>
    <t>selbst</t>
  </si>
  <si>
    <t>LE</t>
  </si>
  <si>
    <t>Gold je TE</t>
  </si>
  <si>
    <t>Gold je LE</t>
  </si>
  <si>
    <t>Gold je Zauber</t>
  </si>
  <si>
    <t>Schwimmen</t>
  </si>
  <si>
    <t>Tauchen</t>
  </si>
  <si>
    <t>Tarnen</t>
  </si>
  <si>
    <t>Schleichen</t>
  </si>
  <si>
    <t>Verführen</t>
  </si>
  <si>
    <t>Gerätekunde</t>
  </si>
  <si>
    <t>Bücher /Lehrer</t>
  </si>
  <si>
    <t>Rolle/ Ogam</t>
  </si>
  <si>
    <t>X</t>
  </si>
  <si>
    <t>EP</t>
  </si>
  <si>
    <t>Erfahrung vor Nutzung</t>
  </si>
  <si>
    <t>EP zu Verfügung</t>
  </si>
  <si>
    <t>Gold zu Verfügung</t>
  </si>
  <si>
    <t>EP gesammelt</t>
  </si>
  <si>
    <t>Gold gesammelt</t>
  </si>
  <si>
    <t>xyz</t>
  </si>
  <si>
    <t>Copyright -2013,2014- by Verlag für F&amp;SF-Spiele. Mit freundlicher Genehmigung des Verlages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</si>
</sst>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6" formatCode="[=0]&quot;&quot;;General"/>
  </numFmts>
  <fonts count="35"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2"/>
      <name val="Arial"/>
      <family val="2"/>
    </font>
    <font>
      <sz val="10"/>
      <name val="Arial"/>
      <family val="2"/>
    </font>
    <font>
      <sz val="16"/>
      <name val="Arial"/>
      <family val="2"/>
    </font>
    <font>
      <b/>
      <sz val="12"/>
      <name val="Arial"/>
      <family val="2"/>
    </font>
    <font>
      <sz val="20"/>
      <name val="Arial"/>
      <family val="2"/>
    </font>
    <font>
      <b/>
      <sz val="16"/>
      <name val="Arial"/>
      <family val="2"/>
    </font>
    <font>
      <u/>
      <sz val="10"/>
      <color theme="1"/>
      <name val="Arial"/>
      <family val="2"/>
    </font>
    <font>
      <sz val="10"/>
      <name val="Arial"/>
      <family val="2"/>
    </font>
    <font>
      <sz val="10"/>
      <color theme="0" tint="-0.34998626667073579"/>
      <name val="Arial"/>
      <family val="2"/>
    </font>
    <font>
      <sz val="10"/>
      <name val="Arial Narrow"/>
      <family val="2"/>
    </font>
    <font>
      <sz val="11"/>
      <color rgb="FF9C0006"/>
      <name val="Calibri"/>
      <family val="2"/>
      <scheme val="minor"/>
    </font>
    <font>
      <sz val="10"/>
      <color theme="1"/>
      <name val="Arial"/>
      <family val="2"/>
    </font>
    <font>
      <sz val="10"/>
      <color theme="0"/>
      <name val="Arial"/>
      <family val="2"/>
    </font>
    <font>
      <sz val="11"/>
      <color theme="1"/>
      <name val="Calibri"/>
      <family val="2"/>
      <scheme val="minor"/>
    </font>
    <font>
      <sz val="14"/>
      <name val="Arial"/>
      <family val="2"/>
    </font>
    <font>
      <b/>
      <sz val="12"/>
      <color indexed="81"/>
      <name val="Arial"/>
      <family val="2"/>
    </font>
    <font>
      <b/>
      <sz val="11"/>
      <color theme="1"/>
      <name val="Calibri"/>
      <family val="2"/>
      <scheme val="minor"/>
    </font>
    <font>
      <sz val="16"/>
      <color theme="0"/>
      <name val="Arial"/>
      <family val="2"/>
    </font>
    <font>
      <sz val="9"/>
      <name val="Arial"/>
      <family val="2"/>
    </font>
    <font>
      <sz val="8"/>
      <color rgb="FFFF0000"/>
      <name val="Arial"/>
      <family val="2"/>
    </font>
    <font>
      <sz val="16"/>
      <color theme="0" tint="-0.34998626667073579"/>
      <name val="Arial"/>
      <family val="2"/>
    </font>
    <font>
      <b/>
      <sz val="12"/>
      <color indexed="81"/>
      <name val="Tahoma"/>
      <family val="2"/>
    </font>
    <font>
      <b/>
      <sz val="14"/>
      <name val="Arial"/>
      <family val="2"/>
    </font>
    <font>
      <sz val="10"/>
      <color rgb="FF000000"/>
      <name val="Times New Roman"/>
      <family val="1"/>
    </font>
    <font>
      <sz val="16"/>
      <color theme="0" tint="-0.499984740745262"/>
      <name val="Arial"/>
      <family val="2"/>
    </font>
    <font>
      <b/>
      <sz val="16"/>
      <color indexed="81"/>
      <name val="Tahoma"/>
      <family val="2"/>
    </font>
    <font>
      <b/>
      <sz val="14"/>
      <color indexed="81"/>
      <name val="Tahoma"/>
      <family val="2"/>
    </font>
    <font>
      <sz val="18"/>
      <color theme="1"/>
      <name val="Arial"/>
      <family val="2"/>
    </font>
    <font>
      <b/>
      <sz val="18"/>
      <color theme="1"/>
      <name val="Arial"/>
      <family val="2"/>
    </font>
  </fonts>
  <fills count="6">
    <fill>
      <patternFill patternType="none"/>
    </fill>
    <fill>
      <patternFill patternType="gray125"/>
    </fill>
    <fill>
      <patternFill patternType="solid">
        <fgColor rgb="FFFFC7CE"/>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s>
  <borders count="52">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auto="1"/>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8">
    <xf numFmtId="0" fontId="0" fillId="0" borderId="0"/>
    <xf numFmtId="0" fontId="7" fillId="0" borderId="0"/>
    <xf numFmtId="0" fontId="13" fillId="0" borderId="0"/>
    <xf numFmtId="0" fontId="15" fillId="0" borderId="0"/>
    <xf numFmtId="0" fontId="16" fillId="2" borderId="0" applyNumberFormat="0" applyBorder="0" applyAlignment="0" applyProtection="0"/>
    <xf numFmtId="0" fontId="19" fillId="0" borderId="0"/>
    <xf numFmtId="0" fontId="7" fillId="0" borderId="0"/>
    <xf numFmtId="0" fontId="2" fillId="0" borderId="0"/>
  </cellStyleXfs>
  <cellXfs count="460">
    <xf numFmtId="0" fontId="0" fillId="0" borderId="0" xfId="0"/>
    <xf numFmtId="49" fontId="8" fillId="0" borderId="0" xfId="1" applyNumberFormat="1" applyFont="1" applyFill="1" applyBorder="1" applyAlignment="1">
      <alignment vertical="center"/>
    </xf>
    <xf numFmtId="49" fontId="8" fillId="0" borderId="0" xfId="1" applyNumberFormat="1" applyFont="1" applyBorder="1" applyAlignment="1">
      <alignment vertical="center"/>
    </xf>
    <xf numFmtId="0" fontId="0" fillId="0" borderId="19" xfId="0" applyBorder="1" applyAlignment="1"/>
    <xf numFmtId="0" fontId="0" fillId="0" borderId="11" xfId="0" applyBorder="1" applyAlignment="1"/>
    <xf numFmtId="0" fontId="0" fillId="0" borderId="22" xfId="0" applyBorder="1" applyAlignment="1"/>
    <xf numFmtId="49" fontId="8" fillId="0" borderId="0" xfId="1" applyNumberFormat="1" applyFont="1" applyAlignment="1">
      <alignment vertical="center"/>
    </xf>
    <xf numFmtId="49" fontId="8" fillId="0" borderId="0" xfId="1" applyNumberFormat="1" applyFont="1" applyFill="1" applyAlignment="1">
      <alignment vertical="center"/>
    </xf>
    <xf numFmtId="0" fontId="8" fillId="0" borderId="0" xfId="1" applyFont="1" applyAlignment="1">
      <alignment vertical="center"/>
    </xf>
    <xf numFmtId="0" fontId="8" fillId="0" borderId="30" xfId="1" applyFont="1" applyBorder="1" applyAlignment="1">
      <alignment vertical="center"/>
    </xf>
    <xf numFmtId="0" fontId="8" fillId="0" borderId="32" xfId="1" applyFont="1" applyBorder="1" applyAlignment="1">
      <alignment vertical="center"/>
    </xf>
    <xf numFmtId="0" fontId="8" fillId="0" borderId="33" xfId="1" applyFont="1" applyBorder="1" applyAlignment="1">
      <alignment vertical="center"/>
    </xf>
    <xf numFmtId="0" fontId="8" fillId="0" borderId="34" xfId="1" applyFont="1" applyBorder="1" applyAlignment="1">
      <alignment vertical="center"/>
    </xf>
    <xf numFmtId="0" fontId="8" fillId="0" borderId="35" xfId="1" applyFont="1" applyBorder="1" applyAlignment="1">
      <alignment vertical="center"/>
    </xf>
    <xf numFmtId="0" fontId="8" fillId="0" borderId="37" xfId="1" applyFont="1" applyBorder="1" applyAlignment="1">
      <alignment vertical="center"/>
    </xf>
    <xf numFmtId="0" fontId="8" fillId="0" borderId="0" xfId="1" applyFont="1" applyFill="1" applyAlignment="1">
      <alignment vertical="center"/>
    </xf>
    <xf numFmtId="0" fontId="8" fillId="0" borderId="0" xfId="1" applyFont="1" applyBorder="1" applyAlignment="1">
      <alignment vertical="center"/>
    </xf>
    <xf numFmtId="0" fontId="8" fillId="0" borderId="0" xfId="1" applyFont="1" applyFill="1" applyBorder="1" applyAlignment="1">
      <alignment horizontal="center" vertical="center"/>
    </xf>
    <xf numFmtId="0" fontId="8" fillId="0" borderId="0" xfId="1" applyFont="1" applyFill="1" applyBorder="1" applyAlignment="1">
      <alignment vertical="center"/>
    </xf>
    <xf numFmtId="0" fontId="0" fillId="0" borderId="21" xfId="0" applyBorder="1" applyAlignment="1"/>
    <xf numFmtId="0" fontId="0" fillId="0" borderId="10" xfId="0" applyBorder="1" applyAlignment="1"/>
    <xf numFmtId="0" fontId="0" fillId="0" borderId="23" xfId="0" applyBorder="1" applyAlignment="1"/>
    <xf numFmtId="164" fontId="5" fillId="0" borderId="0" xfId="0" applyNumberFormat="1" applyFont="1" applyAlignment="1">
      <alignment horizontal="center" vertical="center"/>
    </xf>
    <xf numFmtId="0" fontId="5" fillId="0" borderId="0" xfId="0" applyFont="1" applyBorder="1" applyAlignment="1">
      <alignment horizontal="center" vertical="center"/>
    </xf>
    <xf numFmtId="0" fontId="0" fillId="0" borderId="0" xfId="0" applyAlignment="1">
      <alignment horizontal="center" vertical="center"/>
    </xf>
    <xf numFmtId="0" fontId="7" fillId="0" borderId="0" xfId="3" applyFont="1" applyBorder="1" applyAlignment="1" applyProtection="1"/>
    <xf numFmtId="0" fontId="0" fillId="0" borderId="0" xfId="0" applyBorder="1" applyAlignment="1">
      <alignment horizontal="center" vertical="center"/>
    </xf>
    <xf numFmtId="0" fontId="0" fillId="0" borderId="0" xfId="0" applyAlignment="1">
      <alignment horizontal="center" vertical="center"/>
    </xf>
    <xf numFmtId="0" fontId="5" fillId="0" borderId="0" xfId="0" applyFont="1"/>
    <xf numFmtId="0" fontId="12" fillId="0" borderId="0" xfId="0" applyFont="1" applyBorder="1" applyAlignment="1">
      <alignment horizontal="center" vertical="center"/>
    </xf>
    <xf numFmtId="0" fontId="0" fillId="0" borderId="0" xfId="0" applyNumberFormat="1"/>
    <xf numFmtId="0" fontId="0" fillId="0" borderId="0" xfId="0" applyNumberFormat="1" applyAlignment="1">
      <alignment horizontal="center" vertical="center"/>
    </xf>
    <xf numFmtId="0" fontId="5" fillId="0" borderId="0" xfId="5" applyFont="1" applyAlignment="1">
      <alignment horizontal="center"/>
    </xf>
    <xf numFmtId="0" fontId="5" fillId="0" borderId="0" xfId="5" applyNumberFormat="1" applyFont="1" applyAlignment="1">
      <alignment horizontal="center"/>
    </xf>
    <xf numFmtId="0" fontId="5" fillId="0" borderId="0" xfId="5" applyFont="1" applyFill="1" applyAlignment="1">
      <alignment horizontal="left"/>
    </xf>
    <xf numFmtId="0" fontId="17" fillId="0" borderId="0" xfId="5" applyFont="1"/>
    <xf numFmtId="0" fontId="17" fillId="0" borderId="0" xfId="5" applyFont="1" applyAlignment="1">
      <alignment horizontal="center"/>
    </xf>
    <xf numFmtId="0" fontId="17" fillId="0" borderId="0" xfId="5" applyNumberFormat="1" applyFont="1" applyAlignment="1">
      <alignment horizontal="center"/>
    </xf>
    <xf numFmtId="0" fontId="17" fillId="0" borderId="0" xfId="5" applyFont="1" applyFill="1"/>
    <xf numFmtId="0" fontId="19" fillId="0" borderId="0" xfId="5"/>
    <xf numFmtId="0" fontId="17" fillId="0" borderId="0" xfId="5" applyFont="1" applyFill="1" applyAlignment="1">
      <alignment horizontal="center"/>
    </xf>
    <xf numFmtId="49" fontId="17" fillId="0" borderId="0" xfId="5" applyNumberFormat="1" applyFont="1" applyFill="1" applyAlignment="1">
      <alignment horizontal="center"/>
    </xf>
    <xf numFmtId="0" fontId="19" fillId="0" borderId="0" xfId="5" applyFill="1"/>
    <xf numFmtId="0" fontId="19" fillId="0" borderId="0" xfId="5" applyAlignment="1">
      <alignment horizontal="center"/>
    </xf>
    <xf numFmtId="0" fontId="19" fillId="0" borderId="0" xfId="5" applyNumberFormat="1" applyAlignment="1">
      <alignment horizontal="center"/>
    </xf>
    <xf numFmtId="0" fontId="19" fillId="0" borderId="0" xfId="5" applyFont="1" applyAlignment="1">
      <alignment horizontal="center"/>
    </xf>
    <xf numFmtId="0" fontId="9" fillId="0" borderId="0" xfId="3" applyFont="1" applyBorder="1" applyAlignment="1" applyProtection="1">
      <alignment vertical="center"/>
    </xf>
    <xf numFmtId="0" fontId="9" fillId="0" borderId="0" xfId="3" applyFont="1" applyBorder="1" applyAlignment="1" applyProtection="1"/>
    <xf numFmtId="0" fontId="8" fillId="0" borderId="0" xfId="1" applyNumberFormat="1" applyFont="1" applyAlignment="1">
      <alignment vertical="center"/>
    </xf>
    <xf numFmtId="0" fontId="8" fillId="0" borderId="0" xfId="1" applyNumberFormat="1" applyFont="1" applyFill="1" applyBorder="1" applyAlignment="1">
      <alignment vertical="center"/>
    </xf>
    <xf numFmtId="164" fontId="5" fillId="0" borderId="0" xfId="0" applyNumberFormat="1" applyFont="1" applyBorder="1" applyAlignment="1">
      <alignment horizontal="center" vertical="center"/>
    </xf>
    <xf numFmtId="0" fontId="5" fillId="0" borderId="0" xfId="5" applyNumberFormat="1" applyFont="1" applyFill="1" applyAlignment="1">
      <alignment horizontal="center"/>
    </xf>
    <xf numFmtId="0" fontId="5" fillId="0" borderId="0" xfId="5" applyFont="1" applyFill="1" applyAlignment="1">
      <alignment horizontal="center"/>
    </xf>
    <xf numFmtId="0" fontId="5" fillId="0" borderId="0" xfId="5" applyNumberFormat="1" applyFont="1" applyAlignment="1">
      <alignment horizontal="left"/>
    </xf>
    <xf numFmtId="0" fontId="5" fillId="0" borderId="0" xfId="5" applyFont="1" applyAlignment="1">
      <alignment horizontal="left"/>
    </xf>
    <xf numFmtId="0" fontId="17" fillId="0" borderId="0" xfId="5" applyNumberFormat="1" applyFont="1" applyFill="1" applyAlignment="1">
      <alignment horizontal="center"/>
    </xf>
    <xf numFmtId="0" fontId="19" fillId="0" borderId="0" xfId="5" applyAlignment="1">
      <alignment horizontal="left"/>
    </xf>
    <xf numFmtId="0" fontId="19" fillId="0" borderId="0" xfId="5" applyNumberFormat="1" applyAlignment="1">
      <alignment horizontal="left"/>
    </xf>
    <xf numFmtId="0" fontId="17" fillId="0" borderId="0" xfId="5" applyFont="1" applyAlignment="1">
      <alignment horizontal="left"/>
    </xf>
    <xf numFmtId="0" fontId="17" fillId="0" borderId="0" xfId="5" applyFont="1" applyFill="1" applyAlignment="1">
      <alignment horizontal="left"/>
    </xf>
    <xf numFmtId="0" fontId="17" fillId="0" borderId="0" xfId="5" applyNumberFormat="1" applyFont="1" applyFill="1" applyAlignment="1">
      <alignment horizontal="left"/>
    </xf>
    <xf numFmtId="0" fontId="19" fillId="0" borderId="0" xfId="5" applyNumberFormat="1" applyFill="1" applyAlignment="1">
      <alignment horizontal="left"/>
    </xf>
    <xf numFmtId="0" fontId="17" fillId="0" borderId="0" xfId="5" applyFont="1" applyAlignment="1"/>
    <xf numFmtId="0" fontId="17" fillId="0" borderId="0" xfId="5" applyFont="1" applyFill="1" applyAlignment="1"/>
    <xf numFmtId="0" fontId="0" fillId="0" borderId="0" xfId="5" applyFont="1" applyAlignment="1">
      <alignment horizontal="center"/>
    </xf>
    <xf numFmtId="0" fontId="0" fillId="0" borderId="0" xfId="5" applyNumberFormat="1" applyFont="1" applyAlignment="1">
      <alignment horizontal="center"/>
    </xf>
    <xf numFmtId="0" fontId="5" fillId="0" borderId="0" xfId="0" applyFont="1" applyAlignment="1">
      <alignment horizontal="center" vertical="center"/>
    </xf>
    <xf numFmtId="0" fontId="5" fillId="0" borderId="0" xfId="0" applyFont="1" applyAlignment="1"/>
    <xf numFmtId="0" fontId="0" fillId="0" borderId="0" xfId="0" applyAlignment="1">
      <alignment horizontal="center" vertical="center"/>
    </xf>
    <xf numFmtId="0" fontId="0" fillId="0" borderId="0" xfId="0" applyAlignment="1">
      <alignment horizontal="center" vertical="center"/>
    </xf>
    <xf numFmtId="0" fontId="0" fillId="0" borderId="0" xfId="0" applyNumberFormat="1" applyFill="1" applyAlignment="1">
      <alignment horizontal="center" vertical="center"/>
    </xf>
    <xf numFmtId="0" fontId="0" fillId="0" borderId="0" xfId="0" applyFill="1" applyAlignment="1">
      <alignment horizontal="center" vertical="center"/>
    </xf>
    <xf numFmtId="0" fontId="5" fillId="0" borderId="0" xfId="5" applyFont="1" applyAlignment="1">
      <alignment horizontal="center" vertical="center"/>
    </xf>
    <xf numFmtId="0" fontId="17" fillId="0" borderId="0" xfId="5" applyFont="1" applyAlignment="1">
      <alignment horizontal="center" vertical="center"/>
    </xf>
    <xf numFmtId="0" fontId="17" fillId="0" borderId="0" xfId="5" applyFont="1" applyFill="1" applyAlignment="1">
      <alignment horizontal="center" vertical="center"/>
    </xf>
    <xf numFmtId="0" fontId="0" fillId="0" borderId="0" xfId="5" applyFont="1" applyAlignment="1">
      <alignment horizontal="center" vertical="center"/>
    </xf>
    <xf numFmtId="0" fontId="19" fillId="0" borderId="0" xfId="5" applyAlignment="1">
      <alignment horizontal="center" vertical="center"/>
    </xf>
    <xf numFmtId="0" fontId="5" fillId="0" borderId="0" xfId="5" applyFont="1" applyFill="1" applyAlignment="1">
      <alignment horizontal="center" vertical="center"/>
    </xf>
    <xf numFmtId="0" fontId="0" fillId="0" borderId="0" xfId="5" applyFont="1" applyFill="1" applyAlignment="1">
      <alignment horizontal="center" vertical="center"/>
    </xf>
    <xf numFmtId="0" fontId="22" fillId="0" borderId="0" xfId="5" applyFont="1" applyAlignment="1">
      <alignment horizontal="center" vertical="center"/>
    </xf>
    <xf numFmtId="0" fontId="5" fillId="0" borderId="0" xfId="0" applyFont="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1" fontId="23" fillId="0" borderId="0" xfId="1" applyNumberFormat="1" applyFont="1" applyFill="1" applyBorder="1" applyAlignment="1">
      <alignment vertical="center"/>
    </xf>
    <xf numFmtId="0" fontId="23" fillId="0" borderId="0" xfId="1" applyFont="1" applyAlignment="1">
      <alignment vertical="center" shrinkToFit="1"/>
    </xf>
    <xf numFmtId="0" fontId="0" fillId="0" borderId="0" xfId="5" applyFont="1" applyFill="1" applyAlignment="1">
      <alignment horizontal="left"/>
    </xf>
    <xf numFmtId="0" fontId="23" fillId="0" borderId="0" xfId="1" applyFont="1" applyFill="1" applyBorder="1" applyAlignment="1">
      <alignment vertical="center"/>
    </xf>
    <xf numFmtId="0" fontId="23" fillId="0" borderId="0" xfId="1" applyFont="1" applyAlignment="1">
      <alignment vertical="center"/>
    </xf>
    <xf numFmtId="0" fontId="0" fillId="4" borderId="45" xfId="0" applyNumberFormat="1" applyFill="1" applyBorder="1"/>
    <xf numFmtId="49" fontId="23" fillId="0" borderId="0" xfId="1" applyNumberFormat="1" applyFont="1" applyAlignment="1">
      <alignment vertical="center"/>
    </xf>
    <xf numFmtId="49" fontId="23" fillId="0" borderId="0" xfId="1" applyNumberFormat="1" applyFont="1" applyFill="1" applyBorder="1" applyAlignment="1">
      <alignment vertical="center"/>
    </xf>
    <xf numFmtId="0" fontId="0" fillId="4" borderId="46" xfId="0" applyNumberFormat="1" applyFill="1" applyBorder="1"/>
    <xf numFmtId="0" fontId="0" fillId="0" borderId="20" xfId="0" applyNumberFormat="1" applyFill="1" applyBorder="1" applyAlignment="1">
      <alignment horizontal="center" vertical="center"/>
    </xf>
    <xf numFmtId="0" fontId="0" fillId="0" borderId="20" xfId="0" applyNumberFormat="1" applyBorder="1" applyAlignment="1">
      <alignment horizontal="center" vertical="center"/>
    </xf>
    <xf numFmtId="0" fontId="24" fillId="0" borderId="0" xfId="1" applyFont="1" applyBorder="1" applyAlignment="1">
      <alignment vertical="center"/>
    </xf>
    <xf numFmtId="0" fontId="0" fillId="0" borderId="12" xfId="0" applyBorder="1" applyAlignment="1">
      <alignment vertical="center" textRotation="180"/>
    </xf>
    <xf numFmtId="0" fontId="8" fillId="0" borderId="11" xfId="1" applyFont="1" applyBorder="1" applyAlignment="1">
      <alignment vertical="center"/>
    </xf>
    <xf numFmtId="0" fontId="24" fillId="0" borderId="13" xfId="1" applyFont="1" applyBorder="1" applyAlignment="1">
      <alignment vertical="center"/>
    </xf>
    <xf numFmtId="0" fontId="23" fillId="0" borderId="0" xfId="1" applyFont="1" applyBorder="1" applyAlignment="1">
      <alignment vertical="center"/>
    </xf>
    <xf numFmtId="0" fontId="25" fillId="0" borderId="0" xfId="1" applyFont="1" applyFill="1" applyBorder="1" applyAlignment="1">
      <alignment vertical="center" textRotation="180"/>
    </xf>
    <xf numFmtId="0" fontId="0" fillId="0" borderId="0" xfId="0" applyBorder="1" applyAlignment="1">
      <alignment vertical="center" textRotation="180"/>
    </xf>
    <xf numFmtId="1" fontId="8" fillId="0" borderId="0" xfId="1" applyNumberFormat="1" applyFont="1" applyFill="1" applyBorder="1" applyAlignment="1">
      <alignment vertical="center" wrapText="1"/>
    </xf>
    <xf numFmtId="0" fontId="25" fillId="0" borderId="0" xfId="1" applyFont="1" applyBorder="1" applyAlignment="1">
      <alignment vertical="center" textRotation="180"/>
    </xf>
    <xf numFmtId="0" fontId="0" fillId="0" borderId="0" xfId="5" applyFont="1" applyFill="1"/>
    <xf numFmtId="0" fontId="4" fillId="0" borderId="0" xfId="5" applyFont="1"/>
    <xf numFmtId="0" fontId="0" fillId="0" borderId="0" xfId="5" applyFont="1"/>
    <xf numFmtId="0" fontId="6" fillId="0" borderId="0" xfId="1" applyFont="1" applyFill="1" applyBorder="1" applyAlignment="1">
      <alignment vertical="center"/>
    </xf>
    <xf numFmtId="49" fontId="26" fillId="0" borderId="0" xfId="1" applyNumberFormat="1" applyFont="1" applyBorder="1" applyAlignment="1">
      <alignment vertical="center"/>
    </xf>
    <xf numFmtId="0" fontId="10" fillId="0" borderId="0" xfId="1" applyFont="1" applyAlignment="1">
      <alignment horizontal="left" vertical="center"/>
    </xf>
    <xf numFmtId="0" fontId="22" fillId="0" borderId="0" xfId="5" applyFont="1"/>
    <xf numFmtId="49" fontId="5" fillId="0" borderId="0" xfId="5" applyNumberFormat="1" applyFont="1" applyAlignment="1">
      <alignment horizontal="left"/>
    </xf>
    <xf numFmtId="49" fontId="17" fillId="0" borderId="0" xfId="5" applyNumberFormat="1" applyFont="1" applyAlignment="1">
      <alignment horizontal="left"/>
    </xf>
    <xf numFmtId="49" fontId="17" fillId="0" borderId="0" xfId="5" applyNumberFormat="1" applyFont="1"/>
    <xf numFmtId="49" fontId="17" fillId="0" borderId="0" xfId="5" applyNumberFormat="1" applyFont="1" applyAlignment="1"/>
    <xf numFmtId="49" fontId="19" fillId="0" borderId="0" xfId="5" applyNumberFormat="1"/>
    <xf numFmtId="49" fontId="4" fillId="0" borderId="0" xfId="5" applyNumberFormat="1" applyFont="1"/>
    <xf numFmtId="49" fontId="0" fillId="0" borderId="0" xfId="5" applyNumberFormat="1" applyFont="1" applyAlignment="1">
      <alignment horizontal="left"/>
    </xf>
    <xf numFmtId="0" fontId="4" fillId="0" borderId="0" xfId="5" applyNumberFormat="1" applyFont="1" applyAlignment="1">
      <alignment horizontal="left"/>
    </xf>
    <xf numFmtId="0" fontId="10" fillId="0" borderId="0" xfId="1" applyFont="1" applyBorder="1" applyAlignment="1">
      <alignment horizontal="left" vertical="center"/>
    </xf>
    <xf numFmtId="0" fontId="7" fillId="0" borderId="0" xfId="1" applyFont="1" applyFill="1" applyBorder="1" applyAlignment="1">
      <alignment vertical="center"/>
    </xf>
    <xf numFmtId="0" fontId="29" fillId="0" borderId="0" xfId="0" applyFont="1"/>
    <xf numFmtId="0" fontId="3" fillId="0" borderId="0" xfId="5" applyFont="1"/>
    <xf numFmtId="0" fontId="5" fillId="0" borderId="0" xfId="0" applyFont="1" applyAlignment="1">
      <alignment horizontal="center" vertical="center"/>
    </xf>
    <xf numFmtId="0" fontId="0" fillId="0" borderId="0" xfId="0" applyAlignment="1">
      <alignment horizontal="center" vertical="center"/>
    </xf>
    <xf numFmtId="0" fontId="2" fillId="0" borderId="0" xfId="7" applyFont="1"/>
    <xf numFmtId="0" fontId="0" fillId="0" borderId="0" xfId="5" applyFont="1" applyAlignment="1"/>
    <xf numFmtId="0" fontId="0" fillId="0" borderId="0" xfId="0" applyBorder="1" applyAlignment="1">
      <alignment vertical="center"/>
    </xf>
    <xf numFmtId="1" fontId="26" fillId="0" borderId="0" xfId="1" applyNumberFormat="1" applyFont="1" applyBorder="1" applyAlignment="1">
      <alignment vertical="center"/>
    </xf>
    <xf numFmtId="1" fontId="8" fillId="0" borderId="0" xfId="1" applyNumberFormat="1" applyFont="1" applyFill="1" applyBorder="1" applyAlignment="1" applyProtection="1">
      <alignment vertical="center"/>
      <protection locked="0"/>
    </xf>
    <xf numFmtId="0" fontId="14" fillId="0" borderId="0" xfId="0" applyNumberFormat="1" applyFont="1" applyBorder="1" applyAlignment="1">
      <alignment vertical="center"/>
    </xf>
    <xf numFmtId="0" fontId="1" fillId="0" borderId="0" xfId="5" applyFont="1"/>
    <xf numFmtId="0" fontId="0" fillId="0" borderId="0" xfId="0" applyBorder="1" applyAlignment="1">
      <alignment horizontal="center" vertical="center"/>
    </xf>
    <xf numFmtId="0" fontId="0" fillId="0" borderId="0" xfId="0" applyAlignment="1">
      <alignment horizontal="center" vertical="center"/>
    </xf>
    <xf numFmtId="49" fontId="11" fillId="0" borderId="0" xfId="1" applyNumberFormat="1" applyFont="1" applyFill="1" applyBorder="1" applyAlignment="1">
      <alignment vertical="center"/>
    </xf>
    <xf numFmtId="1" fontId="8" fillId="0" borderId="0" xfId="1" applyNumberFormat="1" applyFont="1" applyFill="1" applyBorder="1" applyAlignment="1">
      <alignment vertical="center"/>
    </xf>
    <xf numFmtId="164" fontId="5" fillId="0" borderId="47" xfId="0" applyNumberFormat="1" applyFont="1" applyBorder="1" applyAlignment="1">
      <alignment horizontal="center" vertical="center"/>
    </xf>
    <xf numFmtId="0" fontId="0" fillId="0" borderId="48" xfId="0" applyBorder="1" applyAlignment="1">
      <alignment horizontal="center" vertical="center"/>
    </xf>
    <xf numFmtId="0" fontId="0" fillId="4" borderId="0" xfId="0" applyFill="1"/>
    <xf numFmtId="0" fontId="0" fillId="4" borderId="0" xfId="0" applyFill="1" applyAlignment="1">
      <alignment horizontal="center" vertical="center"/>
    </xf>
    <xf numFmtId="0" fontId="0" fillId="0" borderId="49" xfId="0" applyBorder="1" applyAlignment="1">
      <alignment horizontal="center" vertical="center"/>
    </xf>
    <xf numFmtId="0" fontId="0" fillId="0" borderId="0" xfId="0" applyFill="1"/>
    <xf numFmtId="0" fontId="0" fillId="0" borderId="48" xfId="0" applyFill="1" applyBorder="1" applyAlignment="1">
      <alignment horizontal="center" vertical="center"/>
    </xf>
    <xf numFmtId="0" fontId="0" fillId="0" borderId="0" xfId="0" applyFill="1" applyBorder="1" applyAlignment="1">
      <alignment horizontal="center" vertical="center"/>
    </xf>
    <xf numFmtId="0" fontId="0" fillId="0" borderId="0" xfId="0" applyNumberFormat="1" applyBorder="1" applyAlignment="1">
      <alignment vertical="center"/>
    </xf>
    <xf numFmtId="0" fontId="26" fillId="0" borderId="0" xfId="1" applyNumberFormat="1" applyFont="1" applyBorder="1" applyAlignment="1">
      <alignment vertical="center"/>
    </xf>
    <xf numFmtId="49" fontId="8" fillId="0" borderId="0" xfId="1" applyNumberFormat="1" applyFont="1" applyFill="1" applyBorder="1" applyAlignment="1">
      <alignment vertical="center" textRotation="180"/>
    </xf>
    <xf numFmtId="49" fontId="8" fillId="0" borderId="19" xfId="1" applyNumberFormat="1" applyFont="1" applyBorder="1" applyAlignment="1">
      <alignment horizontal="center" vertical="center"/>
    </xf>
    <xf numFmtId="49" fontId="8" fillId="0" borderId="20" xfId="1" applyNumberFormat="1" applyFont="1" applyBorder="1" applyAlignment="1">
      <alignment horizontal="center" vertical="center"/>
    </xf>
    <xf numFmtId="49" fontId="8" fillId="0" borderId="21" xfId="1" applyNumberFormat="1" applyFont="1" applyBorder="1" applyAlignment="1">
      <alignment horizontal="center" vertical="center"/>
    </xf>
    <xf numFmtId="49" fontId="8" fillId="0" borderId="22" xfId="1" applyNumberFormat="1" applyFont="1" applyBorder="1" applyAlignment="1">
      <alignment horizontal="center" vertical="center"/>
    </xf>
    <xf numFmtId="49" fontId="8" fillId="0" borderId="8" xfId="1" applyNumberFormat="1" applyFont="1" applyBorder="1" applyAlignment="1">
      <alignment horizontal="center" vertical="center"/>
    </xf>
    <xf numFmtId="49" fontId="8" fillId="0" borderId="23" xfId="1" applyNumberFormat="1" applyFont="1" applyBorder="1" applyAlignment="1">
      <alignment horizontal="center" vertical="center"/>
    </xf>
    <xf numFmtId="49" fontId="30" fillId="0" borderId="19" xfId="1" applyNumberFormat="1" applyFont="1" applyFill="1" applyBorder="1" applyAlignment="1">
      <alignment horizontal="center" vertical="center"/>
    </xf>
    <xf numFmtId="49" fontId="30" fillId="0" borderId="20" xfId="1" applyNumberFormat="1" applyFont="1" applyFill="1" applyBorder="1" applyAlignment="1">
      <alignment horizontal="center" vertical="center"/>
    </xf>
    <xf numFmtId="49" fontId="30" fillId="0" borderId="21" xfId="1" applyNumberFormat="1" applyFont="1" applyFill="1" applyBorder="1" applyAlignment="1">
      <alignment horizontal="center" vertical="center"/>
    </xf>
    <xf numFmtId="49" fontId="30" fillId="0" borderId="22" xfId="1" applyNumberFormat="1" applyFont="1" applyFill="1" applyBorder="1" applyAlignment="1">
      <alignment horizontal="center" vertical="center"/>
    </xf>
    <xf numFmtId="49" fontId="30" fillId="0" borderId="8" xfId="1" applyNumberFormat="1" applyFont="1" applyFill="1" applyBorder="1" applyAlignment="1">
      <alignment horizontal="center" vertical="center"/>
    </xf>
    <xf numFmtId="49" fontId="30" fillId="0" borderId="23" xfId="1" applyNumberFormat="1" applyFont="1" applyFill="1" applyBorder="1" applyAlignment="1">
      <alignment horizontal="center" vertical="center"/>
    </xf>
    <xf numFmtId="1" fontId="8" fillId="0" borderId="19" xfId="1" applyNumberFormat="1" applyFont="1" applyFill="1" applyBorder="1" applyAlignment="1">
      <alignment horizontal="center" vertical="center"/>
    </xf>
    <xf numFmtId="0" fontId="8" fillId="0" borderId="20" xfId="1" applyNumberFormat="1" applyFont="1" applyFill="1" applyBorder="1" applyAlignment="1">
      <alignment horizontal="center" vertical="center"/>
    </xf>
    <xf numFmtId="0" fontId="8" fillId="0" borderId="21" xfId="1" applyNumberFormat="1" applyFont="1" applyFill="1" applyBorder="1" applyAlignment="1">
      <alignment horizontal="center" vertical="center"/>
    </xf>
    <xf numFmtId="0" fontId="8" fillId="0" borderId="22" xfId="1" applyNumberFormat="1" applyFont="1" applyFill="1" applyBorder="1" applyAlignment="1">
      <alignment horizontal="center" vertical="center"/>
    </xf>
    <xf numFmtId="0" fontId="8" fillId="0" borderId="8" xfId="1" applyNumberFormat="1" applyFont="1" applyFill="1" applyBorder="1" applyAlignment="1">
      <alignment horizontal="center" vertical="center"/>
    </xf>
    <xf numFmtId="0" fontId="8" fillId="0" borderId="23" xfId="1" applyNumberFormat="1" applyFont="1" applyFill="1" applyBorder="1" applyAlignment="1">
      <alignment horizontal="center" vertical="center"/>
    </xf>
    <xf numFmtId="0" fontId="18" fillId="0" borderId="0" xfId="3" applyFont="1" applyBorder="1" applyAlignment="1" applyProtection="1">
      <alignment horizontal="center"/>
    </xf>
    <xf numFmtId="0" fontId="8" fillId="0" borderId="3" xfId="0" applyNumberFormat="1" applyFont="1" applyBorder="1" applyAlignment="1" applyProtection="1">
      <alignment horizontal="center" vertical="center"/>
      <protection locked="0"/>
    </xf>
    <xf numFmtId="12" fontId="8" fillId="0" borderId="3" xfId="0" applyNumberFormat="1" applyFont="1" applyBorder="1" applyAlignment="1" applyProtection="1">
      <alignment horizontal="right" vertical="center"/>
      <protection locked="0"/>
    </xf>
    <xf numFmtId="12" fontId="0" fillId="0" borderId="3" xfId="0" applyNumberFormat="1" applyBorder="1" applyAlignment="1" applyProtection="1">
      <alignment horizontal="right" vertical="center"/>
      <protection locked="0"/>
    </xf>
    <xf numFmtId="12" fontId="0" fillId="0" borderId="4" xfId="0" applyNumberFormat="1" applyBorder="1" applyAlignment="1" applyProtection="1">
      <alignment horizontal="right" vertical="center"/>
      <protection locked="0"/>
    </xf>
    <xf numFmtId="49" fontId="8" fillId="0" borderId="3" xfId="0" applyNumberFormat="1" applyFont="1" applyFill="1" applyBorder="1" applyAlignment="1" applyProtection="1">
      <alignment horizontal="left" vertical="center"/>
      <protection locked="0"/>
    </xf>
    <xf numFmtId="0" fontId="8" fillId="0" borderId="14" xfId="0" applyNumberFormat="1" applyFont="1" applyBorder="1" applyAlignment="1" applyProtection="1">
      <alignment horizontal="right" vertical="center"/>
      <protection locked="0"/>
    </xf>
    <xf numFmtId="0" fontId="8" fillId="0" borderId="3" xfId="0" applyNumberFormat="1" applyFont="1" applyBorder="1" applyAlignment="1" applyProtection="1">
      <alignment horizontal="right" vertical="center"/>
      <protection locked="0"/>
    </xf>
    <xf numFmtId="0" fontId="8" fillId="0" borderId="4" xfId="0" applyNumberFormat="1" applyFont="1" applyBorder="1" applyAlignment="1" applyProtection="1">
      <alignment horizontal="center" vertical="center"/>
      <protection locked="0"/>
    </xf>
    <xf numFmtId="0" fontId="8" fillId="0" borderId="3" xfId="0" applyNumberFormat="1" applyFont="1" applyBorder="1" applyAlignment="1">
      <alignment horizontal="center" vertical="center"/>
    </xf>
    <xf numFmtId="0" fontId="8" fillId="0" borderId="4" xfId="0" applyNumberFormat="1" applyFont="1" applyBorder="1" applyAlignment="1">
      <alignment horizontal="center" vertical="center"/>
    </xf>
    <xf numFmtId="0" fontId="8" fillId="0" borderId="14" xfId="0" applyNumberFormat="1" applyFont="1" applyBorder="1" applyAlignment="1" applyProtection="1">
      <alignment horizontal="center" vertical="center"/>
    </xf>
    <xf numFmtId="0" fontId="8" fillId="0" borderId="3" xfId="0" applyNumberFormat="1" applyFont="1" applyBorder="1" applyAlignment="1" applyProtection="1">
      <alignment horizontal="center" vertical="center"/>
    </xf>
    <xf numFmtId="49" fontId="8" fillId="0" borderId="9" xfId="1" applyNumberFormat="1" applyFont="1" applyFill="1" applyBorder="1" applyAlignment="1">
      <alignment horizontal="center" vertical="center"/>
    </xf>
    <xf numFmtId="49" fontId="8" fillId="0" borderId="1" xfId="1" applyNumberFormat="1" applyFont="1" applyFill="1" applyBorder="1" applyAlignment="1">
      <alignment horizontal="center" vertical="center"/>
    </xf>
    <xf numFmtId="49" fontId="8" fillId="0" borderId="15" xfId="1" applyNumberFormat="1" applyFont="1" applyFill="1" applyBorder="1" applyAlignment="1">
      <alignment horizontal="center" vertical="center"/>
    </xf>
    <xf numFmtId="49" fontId="8" fillId="0" borderId="5" xfId="1" applyNumberFormat="1" applyFont="1" applyFill="1" applyBorder="1" applyAlignment="1">
      <alignment horizontal="center" vertical="center"/>
    </xf>
    <xf numFmtId="0" fontId="8" fillId="0" borderId="1" xfId="1" applyNumberFormat="1" applyFont="1" applyFill="1" applyBorder="1" applyAlignment="1" applyProtection="1">
      <alignment horizontal="center" vertical="center"/>
      <protection locked="0"/>
    </xf>
    <xf numFmtId="49" fontId="8" fillId="0" borderId="2" xfId="1" applyNumberFormat="1" applyFont="1" applyFill="1" applyBorder="1" applyAlignment="1" applyProtection="1">
      <alignment horizontal="center" vertical="center"/>
      <protection locked="0"/>
    </xf>
    <xf numFmtId="49" fontId="8" fillId="0" borderId="5" xfId="1" applyNumberFormat="1" applyFont="1" applyFill="1" applyBorder="1" applyAlignment="1" applyProtection="1">
      <alignment horizontal="center" vertical="center"/>
      <protection locked="0"/>
    </xf>
    <xf numFmtId="49" fontId="8" fillId="0" borderId="6" xfId="1" applyNumberFormat="1" applyFont="1" applyFill="1" applyBorder="1" applyAlignment="1" applyProtection="1">
      <alignment horizontal="center" vertical="center"/>
      <protection locked="0"/>
    </xf>
    <xf numFmtId="1" fontId="30" fillId="0" borderId="40" xfId="1" applyNumberFormat="1" applyFont="1" applyFill="1" applyBorder="1" applyAlignment="1">
      <alignment horizontal="center" vertical="center"/>
    </xf>
    <xf numFmtId="0" fontId="30" fillId="0" borderId="40" xfId="1" applyNumberFormat="1" applyFont="1" applyFill="1" applyBorder="1" applyAlignment="1">
      <alignment horizontal="center" vertical="center"/>
    </xf>
    <xf numFmtId="0" fontId="30" fillId="0" borderId="41" xfId="1" applyNumberFormat="1" applyFont="1" applyFill="1" applyBorder="1" applyAlignment="1">
      <alignment horizontal="center" vertical="center"/>
    </xf>
    <xf numFmtId="0" fontId="30" fillId="0" borderId="42" xfId="1" applyNumberFormat="1" applyFont="1" applyFill="1" applyBorder="1" applyAlignment="1">
      <alignment horizontal="center" vertical="center"/>
    </xf>
    <xf numFmtId="0" fontId="30" fillId="0" borderId="43" xfId="1" applyNumberFormat="1" applyFont="1" applyFill="1" applyBorder="1" applyAlignment="1">
      <alignment horizontal="center" vertical="center"/>
    </xf>
    <xf numFmtId="0" fontId="8" fillId="0" borderId="3" xfId="0" applyNumberFormat="1" applyFont="1" applyBorder="1" applyAlignment="1">
      <alignment horizontal="right" vertical="center"/>
    </xf>
    <xf numFmtId="0" fontId="8" fillId="0" borderId="4" xfId="0" applyNumberFormat="1" applyFont="1" applyBorder="1" applyAlignment="1">
      <alignment horizontal="right" vertical="center"/>
    </xf>
    <xf numFmtId="0" fontId="8" fillId="0" borderId="14" xfId="0" applyNumberFormat="1" applyFont="1" applyBorder="1" applyAlignment="1">
      <alignment horizontal="right" vertical="center"/>
    </xf>
    <xf numFmtId="0" fontId="8" fillId="0" borderId="14" xfId="0" applyNumberFormat="1" applyFont="1" applyBorder="1" applyAlignment="1" applyProtection="1">
      <alignment horizontal="center" vertical="center"/>
      <protection locked="0"/>
    </xf>
    <xf numFmtId="12" fontId="8" fillId="0" borderId="3" xfId="1" applyNumberFormat="1" applyFont="1" applyBorder="1" applyAlignment="1" applyProtection="1">
      <alignment horizontal="right" vertical="center"/>
      <protection locked="0"/>
    </xf>
    <xf numFmtId="12" fontId="7" fillId="0" borderId="3" xfId="1" applyNumberFormat="1" applyBorder="1" applyAlignment="1" applyProtection="1">
      <alignment horizontal="right" vertical="center"/>
      <protection locked="0"/>
    </xf>
    <xf numFmtId="12" fontId="7" fillId="0" borderId="4" xfId="1" applyNumberFormat="1" applyBorder="1" applyAlignment="1" applyProtection="1">
      <alignment horizontal="right" vertical="center"/>
      <protection locked="0"/>
    </xf>
    <xf numFmtId="0" fontId="8" fillId="0" borderId="14" xfId="1" applyNumberFormat="1" applyFont="1" applyBorder="1" applyAlignment="1" applyProtection="1">
      <alignment horizontal="right" vertical="center"/>
      <protection locked="0"/>
    </xf>
    <xf numFmtId="0" fontId="8" fillId="0" borderId="3" xfId="1" applyNumberFormat="1" applyFont="1" applyBorder="1" applyAlignment="1" applyProtection="1">
      <alignment horizontal="right" vertical="center"/>
      <protection locked="0"/>
    </xf>
    <xf numFmtId="0" fontId="11" fillId="0" borderId="19" xfId="3" applyFont="1" applyBorder="1" applyAlignment="1" applyProtection="1">
      <alignment horizontal="center" vertical="center" wrapText="1"/>
    </xf>
    <xf numFmtId="0" fontId="11" fillId="0" borderId="20" xfId="3" applyFont="1" applyBorder="1" applyAlignment="1" applyProtection="1">
      <alignment horizontal="center" vertical="center" wrapText="1"/>
    </xf>
    <xf numFmtId="0" fontId="11" fillId="0" borderId="21" xfId="3" applyFont="1" applyBorder="1" applyAlignment="1" applyProtection="1">
      <alignment horizontal="center" vertical="center" wrapText="1"/>
    </xf>
    <xf numFmtId="0" fontId="11" fillId="0" borderId="11" xfId="3" applyFont="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11" fillId="0" borderId="10" xfId="3" applyFont="1" applyBorder="1" applyAlignment="1" applyProtection="1">
      <alignment horizontal="center" vertical="center" wrapText="1"/>
    </xf>
    <xf numFmtId="0" fontId="11" fillId="0" borderId="22" xfId="3" applyFont="1" applyBorder="1" applyAlignment="1" applyProtection="1">
      <alignment horizontal="center" vertical="center" wrapText="1"/>
    </xf>
    <xf numFmtId="0" fontId="11" fillId="0" borderId="8" xfId="3" applyFont="1" applyBorder="1" applyAlignment="1" applyProtection="1">
      <alignment horizontal="center" vertical="center" wrapText="1"/>
    </xf>
    <xf numFmtId="0" fontId="11" fillId="0" borderId="23" xfId="3" applyFont="1" applyBorder="1" applyAlignment="1" applyProtection="1">
      <alignment horizontal="center" vertical="center" wrapText="1"/>
    </xf>
    <xf numFmtId="12" fontId="20" fillId="0" borderId="27" xfId="1" applyNumberFormat="1" applyFont="1" applyBorder="1" applyAlignment="1">
      <alignment horizontal="center" vertical="center" wrapText="1"/>
    </xf>
    <xf numFmtId="12" fontId="20" fillId="0" borderId="20" xfId="1" applyNumberFormat="1" applyFont="1" applyBorder="1" applyAlignment="1">
      <alignment horizontal="center" vertical="center" wrapText="1"/>
    </xf>
    <xf numFmtId="12" fontId="20" fillId="0" borderId="26" xfId="1" applyNumberFormat="1" applyFont="1" applyBorder="1" applyAlignment="1">
      <alignment horizontal="center" vertical="center" wrapText="1"/>
    </xf>
    <xf numFmtId="12" fontId="20" fillId="0" borderId="13" xfId="1" applyNumberFormat="1" applyFont="1" applyBorder="1" applyAlignment="1">
      <alignment horizontal="center" vertical="center" wrapText="1"/>
    </xf>
    <xf numFmtId="12" fontId="20" fillId="0" borderId="0" xfId="1" applyNumberFormat="1" applyFont="1" applyBorder="1" applyAlignment="1">
      <alignment horizontal="center" vertical="center" wrapText="1"/>
    </xf>
    <xf numFmtId="12" fontId="20" fillId="0" borderId="12" xfId="1" applyNumberFormat="1" applyFont="1" applyBorder="1" applyAlignment="1">
      <alignment horizontal="center" vertical="center" wrapText="1"/>
    </xf>
    <xf numFmtId="12" fontId="20" fillId="0" borderId="24" xfId="1" applyNumberFormat="1" applyFont="1" applyBorder="1" applyAlignment="1">
      <alignment horizontal="center" vertical="center" wrapText="1"/>
    </xf>
    <xf numFmtId="12" fontId="20" fillId="0" borderId="8" xfId="1" applyNumberFormat="1" applyFont="1" applyBorder="1" applyAlignment="1">
      <alignment horizontal="center" vertical="center" wrapText="1"/>
    </xf>
    <xf numFmtId="12" fontId="20" fillId="0" borderId="25" xfId="1" applyNumberFormat="1" applyFont="1" applyBorder="1" applyAlignment="1">
      <alignment horizontal="center" vertical="center" wrapText="1"/>
    </xf>
    <xf numFmtId="1" fontId="11" fillId="0" borderId="0" xfId="1" applyNumberFormat="1" applyFont="1" applyBorder="1" applyAlignment="1">
      <alignment vertical="center"/>
    </xf>
    <xf numFmtId="0" fontId="5" fillId="0" borderId="0" xfId="0" applyNumberFormat="1" applyFont="1" applyBorder="1" applyAlignment="1">
      <alignment vertical="center"/>
    </xf>
    <xf numFmtId="0" fontId="8" fillId="0" borderId="5" xfId="1" applyNumberFormat="1" applyFont="1" applyBorder="1" applyAlignment="1" applyProtection="1">
      <alignment horizontal="right" vertical="center"/>
      <protection locked="0"/>
    </xf>
    <xf numFmtId="0" fontId="8" fillId="0" borderId="5" xfId="0" applyNumberFormat="1" applyFont="1" applyBorder="1" applyAlignment="1" applyProtection="1">
      <alignment horizontal="center" vertical="center"/>
      <protection locked="0"/>
    </xf>
    <xf numFmtId="12" fontId="7" fillId="0" borderId="5" xfId="1" applyNumberFormat="1" applyBorder="1" applyAlignment="1" applyProtection="1">
      <alignment horizontal="right" vertical="center"/>
      <protection locked="0"/>
    </xf>
    <xf numFmtId="12" fontId="7" fillId="0" borderId="6" xfId="1" applyNumberFormat="1" applyBorder="1" applyAlignment="1" applyProtection="1">
      <alignment horizontal="right" vertical="center"/>
      <protection locked="0"/>
    </xf>
    <xf numFmtId="0" fontId="8" fillId="0" borderId="14" xfId="0" applyNumberFormat="1" applyFont="1" applyBorder="1" applyAlignment="1">
      <alignment horizontal="center" vertical="center"/>
    </xf>
    <xf numFmtId="0" fontId="8" fillId="0" borderId="15" xfId="0" applyNumberFormat="1" applyFont="1" applyBorder="1" applyAlignment="1">
      <alignment horizontal="center" vertical="center"/>
    </xf>
    <xf numFmtId="0" fontId="8" fillId="0" borderId="5" xfId="0" applyNumberFormat="1" applyFont="1" applyBorder="1" applyAlignment="1">
      <alignment horizontal="center" vertical="center"/>
    </xf>
    <xf numFmtId="0" fontId="8" fillId="0" borderId="5" xfId="0" applyNumberFormat="1" applyFont="1" applyBorder="1" applyAlignment="1">
      <alignment horizontal="right" vertical="center"/>
    </xf>
    <xf numFmtId="0" fontId="8" fillId="0" borderId="6" xfId="0" applyNumberFormat="1" applyFont="1" applyBorder="1" applyAlignment="1">
      <alignment horizontal="center" vertical="center"/>
    </xf>
    <xf numFmtId="0" fontId="8" fillId="0" borderId="29" xfId="0" applyNumberFormat="1" applyFont="1" applyBorder="1" applyAlignment="1">
      <alignment horizontal="right" vertical="center"/>
    </xf>
    <xf numFmtId="0" fontId="8" fillId="0" borderId="16" xfId="0" applyNumberFormat="1" applyFont="1" applyBorder="1" applyAlignment="1">
      <alignment horizontal="right" vertical="center"/>
    </xf>
    <xf numFmtId="0" fontId="8" fillId="0" borderId="17" xfId="0" applyNumberFormat="1" applyFont="1" applyBorder="1" applyAlignment="1">
      <alignment horizontal="right" vertical="center"/>
    </xf>
    <xf numFmtId="0" fontId="8" fillId="0" borderId="28" xfId="0" applyNumberFormat="1" applyFont="1" applyBorder="1" applyAlignment="1">
      <alignment horizontal="right" vertical="center"/>
    </xf>
    <xf numFmtId="0" fontId="8" fillId="0" borderId="18" xfId="0" applyNumberFormat="1" applyFont="1" applyBorder="1" applyAlignment="1">
      <alignment horizontal="right" vertical="center"/>
    </xf>
    <xf numFmtId="0" fontId="8" fillId="0" borderId="7" xfId="0" applyNumberFormat="1" applyFont="1" applyBorder="1" applyAlignment="1">
      <alignment horizontal="right" vertical="center"/>
    </xf>
    <xf numFmtId="0" fontId="8" fillId="0" borderId="15" xfId="0" applyNumberFormat="1" applyFont="1" applyBorder="1" applyAlignment="1">
      <alignment horizontal="right" vertical="center"/>
    </xf>
    <xf numFmtId="0" fontId="8" fillId="0" borderId="6" xfId="0" applyNumberFormat="1" applyFont="1" applyBorder="1" applyAlignment="1">
      <alignment horizontal="right" vertical="center"/>
    </xf>
    <xf numFmtId="49" fontId="8" fillId="0" borderId="5" xfId="0" applyNumberFormat="1" applyFont="1" applyFill="1" applyBorder="1" applyAlignment="1" applyProtection="1">
      <alignment horizontal="left" vertical="center"/>
      <protection locked="0"/>
    </xf>
    <xf numFmtId="0" fontId="8" fillId="0" borderId="6" xfId="0" applyNumberFormat="1" applyFont="1" applyBorder="1" applyAlignment="1" applyProtection="1">
      <alignment horizontal="center" vertical="center"/>
      <protection locked="0"/>
    </xf>
    <xf numFmtId="0" fontId="8" fillId="0" borderId="15" xfId="1" applyNumberFormat="1" applyFont="1" applyBorder="1" applyAlignment="1" applyProtection="1">
      <alignment horizontal="right" vertical="center"/>
      <protection locked="0"/>
    </xf>
    <xf numFmtId="0" fontId="8" fillId="0" borderId="15" xfId="0" applyNumberFormat="1" applyFont="1" applyBorder="1" applyAlignment="1" applyProtection="1">
      <alignment horizontal="center" vertical="center"/>
      <protection locked="0"/>
    </xf>
    <xf numFmtId="0" fontId="8" fillId="0" borderId="15" xfId="0" applyNumberFormat="1" applyFont="1" applyBorder="1" applyAlignment="1" applyProtection="1">
      <alignment horizontal="center" vertical="center"/>
    </xf>
    <xf numFmtId="0" fontId="8" fillId="0" borderId="5" xfId="0" applyNumberFormat="1" applyFont="1" applyBorder="1" applyAlignment="1" applyProtection="1">
      <alignment horizontal="center" vertical="center"/>
    </xf>
    <xf numFmtId="0" fontId="11" fillId="0" borderId="0" xfId="1" applyNumberFormat="1" applyFont="1" applyBorder="1" applyAlignment="1">
      <alignment vertical="center"/>
    </xf>
    <xf numFmtId="0" fontId="8" fillId="0" borderId="44" xfId="0" applyNumberFormat="1" applyFont="1" applyBorder="1" applyAlignment="1">
      <alignment horizontal="center" vertical="center"/>
    </xf>
    <xf numFmtId="0" fontId="8" fillId="0" borderId="51" xfId="0" applyNumberFormat="1" applyFont="1" applyBorder="1" applyAlignment="1">
      <alignment horizontal="center" vertical="center"/>
    </xf>
    <xf numFmtId="49" fontId="20" fillId="0" borderId="27" xfId="1" applyNumberFormat="1" applyFont="1" applyBorder="1" applyAlignment="1">
      <alignment horizontal="center" vertical="center" wrapText="1"/>
    </xf>
    <xf numFmtId="49" fontId="20" fillId="0" borderId="20" xfId="1" applyNumberFormat="1" applyFont="1" applyBorder="1" applyAlignment="1">
      <alignment horizontal="center" vertical="center" wrapText="1"/>
    </xf>
    <xf numFmtId="49" fontId="20" fillId="0" borderId="21" xfId="1" applyNumberFormat="1" applyFont="1" applyBorder="1" applyAlignment="1">
      <alignment horizontal="center" vertical="center" wrapText="1"/>
    </xf>
    <xf numFmtId="49" fontId="20" fillId="0" borderId="13" xfId="1" applyNumberFormat="1" applyFont="1" applyBorder="1" applyAlignment="1">
      <alignment horizontal="center" vertical="center" wrapText="1"/>
    </xf>
    <xf numFmtId="49" fontId="20" fillId="0" borderId="0" xfId="1" applyNumberFormat="1" applyFont="1" applyBorder="1" applyAlignment="1">
      <alignment horizontal="center" vertical="center" wrapText="1"/>
    </xf>
    <xf numFmtId="49" fontId="20" fillId="0" borderId="10" xfId="1" applyNumberFormat="1" applyFont="1" applyBorder="1" applyAlignment="1">
      <alignment horizontal="center" vertical="center" wrapText="1"/>
    </xf>
    <xf numFmtId="49" fontId="20" fillId="0" borderId="24" xfId="1" applyNumberFormat="1" applyFont="1" applyBorder="1" applyAlignment="1">
      <alignment horizontal="center" vertical="center" wrapText="1"/>
    </xf>
    <xf numFmtId="49" fontId="20" fillId="0" borderId="8" xfId="1" applyNumberFormat="1" applyFont="1" applyBorder="1" applyAlignment="1">
      <alignment horizontal="center" vertical="center" wrapText="1"/>
    </xf>
    <xf numFmtId="49" fontId="20" fillId="0" borderId="23" xfId="1" applyNumberFormat="1" applyFont="1" applyBorder="1" applyAlignment="1">
      <alignment horizontal="center" vertical="center" wrapText="1"/>
    </xf>
    <xf numFmtId="49" fontId="11" fillId="0" borderId="19" xfId="1" applyNumberFormat="1" applyFont="1" applyFill="1" applyBorder="1" applyAlignment="1">
      <alignment horizontal="center" vertical="center"/>
    </xf>
    <xf numFmtId="49" fontId="11" fillId="0" borderId="20" xfId="1" applyNumberFormat="1" applyFont="1" applyFill="1" applyBorder="1" applyAlignment="1">
      <alignment horizontal="center" vertical="center"/>
    </xf>
    <xf numFmtId="49" fontId="11" fillId="0" borderId="21" xfId="1" applyNumberFormat="1" applyFont="1" applyFill="1" applyBorder="1" applyAlignment="1">
      <alignment horizontal="center" vertical="center"/>
    </xf>
    <xf numFmtId="49" fontId="11" fillId="0" borderId="11" xfId="1" applyNumberFormat="1" applyFont="1" applyFill="1" applyBorder="1" applyAlignment="1">
      <alignment horizontal="center" vertical="center"/>
    </xf>
    <xf numFmtId="49" fontId="11" fillId="0" borderId="0" xfId="1" applyNumberFormat="1" applyFont="1" applyFill="1" applyBorder="1" applyAlignment="1">
      <alignment horizontal="center" vertical="center"/>
    </xf>
    <xf numFmtId="49" fontId="11" fillId="0" borderId="10" xfId="1" applyNumberFormat="1" applyFont="1" applyFill="1" applyBorder="1" applyAlignment="1">
      <alignment horizontal="center" vertical="center"/>
    </xf>
    <xf numFmtId="49" fontId="11" fillId="0" borderId="22" xfId="1" applyNumberFormat="1" applyFont="1" applyFill="1" applyBorder="1" applyAlignment="1">
      <alignment horizontal="center" vertical="center"/>
    </xf>
    <xf numFmtId="49" fontId="11" fillId="0" borderId="8" xfId="1" applyNumberFormat="1" applyFont="1" applyFill="1" applyBorder="1" applyAlignment="1">
      <alignment horizontal="center" vertical="center"/>
    </xf>
    <xf numFmtId="49" fontId="11" fillId="0" borderId="23" xfId="1" applyNumberFormat="1" applyFont="1" applyFill="1" applyBorder="1" applyAlignment="1">
      <alignment horizontal="center" vertical="center"/>
    </xf>
    <xf numFmtId="0" fontId="20" fillId="0" borderId="19" xfId="1" applyNumberFormat="1" applyFont="1" applyFill="1" applyBorder="1" applyAlignment="1">
      <alignment horizontal="center" vertical="center" wrapText="1"/>
    </xf>
    <xf numFmtId="0" fontId="20" fillId="0" borderId="20" xfId="1" applyNumberFormat="1" applyFont="1" applyBorder="1" applyAlignment="1">
      <alignment horizontal="center" vertical="center" wrapText="1"/>
    </xf>
    <xf numFmtId="0" fontId="20" fillId="0" borderId="26" xfId="1" applyNumberFormat="1" applyFont="1" applyBorder="1" applyAlignment="1">
      <alignment horizontal="center" vertical="center" wrapText="1"/>
    </xf>
    <xf numFmtId="0" fontId="20" fillId="0" borderId="11" xfId="1" applyNumberFormat="1" applyFont="1" applyBorder="1" applyAlignment="1">
      <alignment horizontal="center" vertical="center" wrapText="1"/>
    </xf>
    <xf numFmtId="0" fontId="20" fillId="0" borderId="0" xfId="1" applyNumberFormat="1" applyFont="1" applyBorder="1" applyAlignment="1">
      <alignment horizontal="center" vertical="center" wrapText="1"/>
    </xf>
    <xf numFmtId="0" fontId="20" fillId="0" borderId="12" xfId="1" applyNumberFormat="1" applyFont="1" applyBorder="1" applyAlignment="1">
      <alignment horizontal="center" vertical="center" wrapText="1"/>
    </xf>
    <xf numFmtId="0" fontId="20" fillId="0" borderId="22" xfId="1" applyNumberFormat="1" applyFont="1" applyBorder="1" applyAlignment="1">
      <alignment horizontal="center" vertical="center" wrapText="1"/>
    </xf>
    <xf numFmtId="0" fontId="20" fillId="0" borderId="8" xfId="1" applyNumberFormat="1" applyFont="1" applyBorder="1" applyAlignment="1">
      <alignment horizontal="center" vertical="center" wrapText="1"/>
    </xf>
    <xf numFmtId="0" fontId="20" fillId="0" borderId="25" xfId="1" applyNumberFormat="1" applyFont="1" applyBorder="1" applyAlignment="1">
      <alignment horizontal="center" vertical="center" wrapText="1"/>
    </xf>
    <xf numFmtId="0" fontId="8" fillId="0" borderId="50" xfId="0" applyNumberFormat="1" applyFont="1" applyBorder="1" applyAlignment="1">
      <alignment horizontal="center" vertical="center"/>
    </xf>
    <xf numFmtId="49" fontId="20" fillId="0" borderId="20" xfId="1" applyNumberFormat="1" applyFont="1" applyFill="1" applyBorder="1" applyAlignment="1">
      <alignment horizontal="center" vertical="center" wrapText="1"/>
    </xf>
    <xf numFmtId="0" fontId="20" fillId="0" borderId="20" xfId="1" applyFont="1" applyBorder="1" applyAlignment="1">
      <alignment wrapText="1"/>
    </xf>
    <xf numFmtId="0" fontId="20" fillId="0" borderId="26" xfId="1" applyFont="1" applyBorder="1" applyAlignment="1">
      <alignment wrapText="1"/>
    </xf>
    <xf numFmtId="0" fontId="20" fillId="0" borderId="0" xfId="1" applyFont="1" applyBorder="1" applyAlignment="1">
      <alignment wrapText="1"/>
    </xf>
    <xf numFmtId="0" fontId="20" fillId="0" borderId="12" xfId="1" applyFont="1" applyBorder="1" applyAlignment="1">
      <alignment wrapText="1"/>
    </xf>
    <xf numFmtId="0" fontId="20" fillId="0" borderId="8" xfId="1" applyFont="1" applyBorder="1" applyAlignment="1">
      <alignment wrapText="1"/>
    </xf>
    <xf numFmtId="0" fontId="20" fillId="0" borderId="25" xfId="1" applyFont="1" applyBorder="1" applyAlignment="1">
      <alignment wrapText="1"/>
    </xf>
    <xf numFmtId="0" fontId="11" fillId="0" borderId="19" xfId="1" applyNumberFormat="1" applyFont="1" applyFill="1" applyBorder="1" applyAlignment="1">
      <alignment horizontal="center" vertical="center"/>
    </xf>
    <xf numFmtId="0" fontId="11" fillId="0" borderId="20" xfId="1" applyNumberFormat="1" applyFont="1" applyFill="1" applyBorder="1" applyAlignment="1">
      <alignment horizontal="center" vertical="center"/>
    </xf>
    <xf numFmtId="0" fontId="11" fillId="0" borderId="21" xfId="1" applyNumberFormat="1" applyFont="1" applyFill="1" applyBorder="1" applyAlignment="1">
      <alignment horizontal="center" vertical="center"/>
    </xf>
    <xf numFmtId="0" fontId="11" fillId="0" borderId="11" xfId="1" applyNumberFormat="1" applyFont="1" applyFill="1" applyBorder="1" applyAlignment="1">
      <alignment horizontal="center" vertical="center"/>
    </xf>
    <xf numFmtId="0" fontId="11" fillId="0" borderId="0" xfId="1" applyNumberFormat="1" applyFont="1" applyFill="1" applyBorder="1" applyAlignment="1">
      <alignment horizontal="center" vertical="center"/>
    </xf>
    <xf numFmtId="0" fontId="11" fillId="0" borderId="10" xfId="1" applyNumberFormat="1" applyFont="1" applyFill="1" applyBorder="1" applyAlignment="1">
      <alignment horizontal="center" vertical="center"/>
    </xf>
    <xf numFmtId="0" fontId="11" fillId="0" borderId="22" xfId="1" applyNumberFormat="1" applyFont="1" applyFill="1" applyBorder="1" applyAlignment="1">
      <alignment horizontal="center" vertical="center"/>
    </xf>
    <xf numFmtId="0" fontId="11" fillId="0" borderId="8" xfId="1" applyNumberFormat="1" applyFont="1" applyFill="1" applyBorder="1" applyAlignment="1">
      <alignment horizontal="center" vertical="center"/>
    </xf>
    <xf numFmtId="0" fontId="11" fillId="0" borderId="23" xfId="1" applyNumberFormat="1" applyFont="1" applyFill="1" applyBorder="1" applyAlignment="1">
      <alignment horizontal="center" vertical="center"/>
    </xf>
    <xf numFmtId="0" fontId="20" fillId="0" borderId="19" xfId="1" applyFont="1" applyBorder="1" applyAlignment="1">
      <alignment horizontal="center" vertical="center" wrapText="1"/>
    </xf>
    <xf numFmtId="0" fontId="20" fillId="0" borderId="20" xfId="1" applyFont="1" applyBorder="1" applyAlignment="1">
      <alignment horizontal="center" vertical="center" wrapText="1"/>
    </xf>
    <xf numFmtId="0" fontId="20" fillId="0" borderId="11"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22" xfId="1" applyFont="1" applyBorder="1" applyAlignment="1">
      <alignment horizontal="center" vertical="center" wrapText="1"/>
    </xf>
    <xf numFmtId="0" fontId="20" fillId="0" borderId="8" xfId="1" applyFont="1" applyBorder="1" applyAlignment="1">
      <alignment horizontal="center" vertical="center" wrapText="1"/>
    </xf>
    <xf numFmtId="0" fontId="8" fillId="0" borderId="50" xfId="0" applyNumberFormat="1" applyFont="1" applyBorder="1" applyAlignment="1" applyProtection="1">
      <alignment horizontal="center" vertical="center"/>
    </xf>
    <xf numFmtId="0" fontId="8" fillId="0" borderId="44" xfId="0" applyNumberFormat="1" applyFont="1" applyBorder="1" applyAlignment="1" applyProtection="1">
      <alignment horizontal="center" vertical="center"/>
    </xf>
    <xf numFmtId="49" fontId="8" fillId="3" borderId="19" xfId="1" applyNumberFormat="1" applyFont="1" applyFill="1" applyBorder="1" applyAlignment="1">
      <alignment horizontal="center" vertical="center"/>
    </xf>
    <xf numFmtId="49" fontId="8" fillId="3" borderId="20" xfId="1" applyNumberFormat="1" applyFont="1" applyFill="1" applyBorder="1" applyAlignment="1">
      <alignment horizontal="center" vertical="center"/>
    </xf>
    <xf numFmtId="49" fontId="8" fillId="3" borderId="22" xfId="1" applyNumberFormat="1" applyFont="1" applyFill="1" applyBorder="1" applyAlignment="1">
      <alignment horizontal="center" vertical="center"/>
    </xf>
    <xf numFmtId="49" fontId="8" fillId="3" borderId="8" xfId="1" applyNumberFormat="1" applyFont="1" applyFill="1" applyBorder="1" applyAlignment="1">
      <alignment horizontal="center" vertical="center"/>
    </xf>
    <xf numFmtId="0" fontId="8" fillId="0" borderId="44" xfId="0" applyNumberFormat="1" applyFont="1" applyBorder="1" applyAlignment="1" applyProtection="1">
      <alignment horizontal="center" vertical="center"/>
      <protection locked="0"/>
    </xf>
    <xf numFmtId="12" fontId="8" fillId="0" borderId="44" xfId="0" applyNumberFormat="1" applyFont="1" applyBorder="1" applyAlignment="1" applyProtection="1">
      <alignment horizontal="center" vertical="center"/>
      <protection locked="0"/>
    </xf>
    <xf numFmtId="12" fontId="8" fillId="0" borderId="51" xfId="0" applyNumberFormat="1" applyFont="1" applyBorder="1" applyAlignment="1" applyProtection="1">
      <alignment horizontal="center" vertical="center"/>
      <protection locked="0"/>
    </xf>
    <xf numFmtId="12" fontId="8" fillId="0" borderId="3" xfId="0" applyNumberFormat="1" applyFont="1" applyBorder="1" applyAlignment="1" applyProtection="1">
      <alignment horizontal="center" vertical="center"/>
      <protection locked="0"/>
    </xf>
    <xf numFmtId="12" fontId="8" fillId="0" borderId="4" xfId="0" applyNumberFormat="1" applyFont="1" applyBorder="1" applyAlignment="1" applyProtection="1">
      <alignment horizontal="center" vertical="center"/>
      <protection locked="0"/>
    </xf>
    <xf numFmtId="49" fontId="8" fillId="0" borderId="44" xfId="0" applyNumberFormat="1" applyFont="1" applyFill="1" applyBorder="1" applyAlignment="1" applyProtection="1">
      <alignment horizontal="left" vertical="center"/>
      <protection locked="0"/>
    </xf>
    <xf numFmtId="0" fontId="8" fillId="0" borderId="50" xfId="0" applyNumberFormat="1" applyFont="1" applyBorder="1" applyAlignment="1" applyProtection="1">
      <alignment horizontal="right" vertical="center"/>
      <protection locked="0"/>
    </xf>
    <xf numFmtId="0" fontId="8" fillId="0" borderId="44" xfId="0" applyNumberFormat="1" applyFont="1" applyBorder="1" applyAlignment="1" applyProtection="1">
      <alignment horizontal="right" vertical="center"/>
      <protection locked="0"/>
    </xf>
    <xf numFmtId="0" fontId="34" fillId="0" borderId="20" xfId="0" applyFont="1" applyBorder="1" applyAlignment="1">
      <alignment horizontal="center" vertical="center"/>
    </xf>
    <xf numFmtId="0" fontId="34" fillId="0" borderId="0" xfId="0" applyFont="1" applyBorder="1" applyAlignment="1">
      <alignment horizontal="center" vertical="center"/>
    </xf>
    <xf numFmtId="0" fontId="34" fillId="0" borderId="18" xfId="0" applyFont="1" applyBorder="1" applyAlignment="1">
      <alignment horizontal="center" vertical="center"/>
    </xf>
    <xf numFmtId="0" fontId="34" fillId="0" borderId="8" xfId="0" applyFont="1" applyBorder="1" applyAlignment="1">
      <alignment horizontal="center" vertical="center"/>
    </xf>
    <xf numFmtId="0" fontId="33" fillId="0" borderId="0" xfId="0" applyFont="1" applyBorder="1" applyAlignment="1" applyProtection="1">
      <alignment horizontal="center" vertical="center"/>
      <protection locked="0"/>
    </xf>
    <xf numFmtId="0" fontId="33" fillId="0" borderId="8" xfId="0" applyFont="1" applyBorder="1" applyAlignment="1" applyProtection="1">
      <alignment horizontal="center" vertical="center"/>
      <protection locked="0"/>
    </xf>
    <xf numFmtId="0" fontId="33" fillId="0" borderId="0" xfId="0" applyFont="1" applyBorder="1" applyAlignment="1">
      <alignment horizontal="center" vertical="center"/>
    </xf>
    <xf numFmtId="0" fontId="33" fillId="0" borderId="8" xfId="0" applyFont="1" applyBorder="1" applyAlignment="1">
      <alignment horizontal="center" vertical="center"/>
    </xf>
    <xf numFmtId="0" fontId="20" fillId="0" borderId="27" xfId="1" applyNumberFormat="1" applyFont="1" applyFill="1" applyBorder="1" applyAlignment="1">
      <alignment horizontal="center" vertical="center" wrapText="1"/>
    </xf>
    <xf numFmtId="0" fontId="20" fillId="0" borderId="20" xfId="1" applyNumberFormat="1" applyFont="1" applyFill="1" applyBorder="1" applyAlignment="1">
      <alignment horizontal="center" vertical="center" wrapText="1"/>
    </xf>
    <xf numFmtId="0" fontId="20" fillId="0" borderId="26" xfId="1" applyNumberFormat="1" applyFont="1" applyFill="1" applyBorder="1" applyAlignment="1">
      <alignment horizontal="center" vertical="center" wrapText="1"/>
    </xf>
    <xf numFmtId="0" fontId="20" fillId="0" borderId="13" xfId="1" applyNumberFormat="1" applyFont="1" applyFill="1" applyBorder="1" applyAlignment="1">
      <alignment horizontal="center" vertical="center" wrapText="1"/>
    </xf>
    <xf numFmtId="0" fontId="20" fillId="0" borderId="0" xfId="1" applyNumberFormat="1" applyFont="1" applyFill="1" applyBorder="1" applyAlignment="1">
      <alignment horizontal="center" vertical="center" wrapText="1"/>
    </xf>
    <xf numFmtId="0" fontId="20" fillId="0" borderId="12" xfId="1" applyNumberFormat="1" applyFont="1" applyFill="1" applyBorder="1" applyAlignment="1">
      <alignment horizontal="center" vertical="center" wrapText="1"/>
    </xf>
    <xf numFmtId="0" fontId="20" fillId="0" borderId="24" xfId="1" applyNumberFormat="1" applyFont="1" applyFill="1" applyBorder="1" applyAlignment="1">
      <alignment horizontal="center" vertical="center" wrapText="1"/>
    </xf>
    <xf numFmtId="0" fontId="20" fillId="0" borderId="8" xfId="1" applyNumberFormat="1" applyFont="1" applyFill="1" applyBorder="1" applyAlignment="1">
      <alignment horizontal="center" vertical="center" wrapText="1"/>
    </xf>
    <xf numFmtId="0" fontId="20" fillId="0" borderId="25" xfId="1" applyNumberFormat="1" applyFont="1" applyFill="1" applyBorder="1" applyAlignment="1">
      <alignment horizontal="center" vertical="center" wrapText="1"/>
    </xf>
    <xf numFmtId="0" fontId="20" fillId="0" borderId="21" xfId="1" applyNumberFormat="1" applyFont="1" applyBorder="1" applyAlignment="1">
      <alignment horizontal="center" vertical="center" wrapText="1"/>
    </xf>
    <xf numFmtId="0" fontId="20" fillId="0" borderId="10" xfId="1" applyNumberFormat="1" applyFont="1" applyBorder="1" applyAlignment="1">
      <alignment horizontal="center" vertical="center" wrapText="1"/>
    </xf>
    <xf numFmtId="0" fontId="20" fillId="0" borderId="23" xfId="1" applyNumberFormat="1" applyFont="1" applyBorder="1" applyAlignment="1">
      <alignment horizontal="center" vertical="center" wrapText="1"/>
    </xf>
    <xf numFmtId="49" fontId="20" fillId="0" borderId="19" xfId="1" applyNumberFormat="1" applyFont="1" applyFill="1" applyBorder="1" applyAlignment="1">
      <alignment horizontal="center" vertical="center" wrapText="1"/>
    </xf>
    <xf numFmtId="0" fontId="20" fillId="0" borderId="26"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25" xfId="1" applyFont="1" applyBorder="1" applyAlignment="1">
      <alignment horizontal="center" vertical="center" wrapText="1"/>
    </xf>
    <xf numFmtId="49" fontId="20" fillId="0" borderId="27" xfId="1" applyNumberFormat="1" applyFont="1" applyFill="1" applyBorder="1" applyAlignment="1">
      <alignment horizontal="center" vertical="center" wrapText="1"/>
    </xf>
    <xf numFmtId="0" fontId="20" fillId="0" borderId="21"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24" xfId="1" applyFont="1" applyBorder="1" applyAlignment="1">
      <alignment horizontal="center" vertical="center" wrapText="1"/>
    </xf>
    <xf numFmtId="0" fontId="20" fillId="0" borderId="23" xfId="1" applyFont="1" applyBorder="1" applyAlignment="1">
      <alignment horizontal="center" vertical="center" wrapText="1"/>
    </xf>
    <xf numFmtId="0" fontId="8" fillId="0" borderId="50" xfId="0" applyNumberFormat="1" applyFont="1" applyBorder="1" applyAlignment="1">
      <alignment horizontal="right" vertical="center"/>
    </xf>
    <xf numFmtId="0" fontId="8" fillId="0" borderId="44" xfId="0" applyNumberFormat="1" applyFont="1" applyBorder="1" applyAlignment="1">
      <alignment horizontal="right" vertical="center"/>
    </xf>
    <xf numFmtId="0" fontId="8" fillId="0" borderId="51" xfId="0" applyNumberFormat="1" applyFont="1" applyBorder="1" applyAlignment="1">
      <alignment horizontal="right" vertical="center"/>
    </xf>
    <xf numFmtId="49" fontId="20" fillId="0" borderId="1" xfId="1" applyNumberFormat="1" applyFont="1" applyFill="1" applyBorder="1" applyAlignment="1">
      <alignment horizontal="center" vertical="center" wrapText="1"/>
    </xf>
    <xf numFmtId="0" fontId="20" fillId="0" borderId="1" xfId="1" applyFont="1" applyBorder="1" applyAlignment="1">
      <alignment horizontal="center" vertical="center" wrapText="1"/>
    </xf>
    <xf numFmtId="0" fontId="20" fillId="0" borderId="2"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6" xfId="1" applyFont="1" applyBorder="1" applyAlignment="1">
      <alignment horizontal="center" vertical="center" wrapText="1"/>
    </xf>
    <xf numFmtId="0" fontId="33" fillId="0" borderId="20" xfId="0" applyFont="1" applyBorder="1" applyAlignment="1" applyProtection="1">
      <alignment horizontal="center" vertical="center"/>
      <protection locked="0"/>
    </xf>
    <xf numFmtId="0" fontId="33" fillId="0" borderId="18" xfId="0" applyFont="1" applyBorder="1" applyAlignment="1" applyProtection="1">
      <alignment horizontal="center" vertical="center"/>
      <protection locked="0"/>
    </xf>
    <xf numFmtId="0" fontId="33" fillId="0" borderId="20" xfId="0" applyNumberFormat="1" applyFont="1" applyBorder="1" applyAlignment="1">
      <alignment horizontal="center" vertical="center"/>
    </xf>
    <xf numFmtId="0" fontId="33" fillId="0" borderId="0" xfId="0" applyNumberFormat="1" applyFont="1" applyBorder="1" applyAlignment="1">
      <alignment horizontal="center" vertical="center"/>
    </xf>
    <xf numFmtId="0" fontId="33" fillId="0" borderId="18" xfId="0" applyNumberFormat="1" applyFont="1" applyBorder="1" applyAlignment="1">
      <alignment horizontal="center" vertical="center"/>
    </xf>
    <xf numFmtId="49" fontId="20" fillId="0" borderId="26" xfId="1" applyNumberFormat="1" applyFont="1" applyFill="1" applyBorder="1" applyAlignment="1">
      <alignment horizontal="center" vertical="center" wrapText="1"/>
    </xf>
    <xf numFmtId="49" fontId="20" fillId="0" borderId="13" xfId="1" applyNumberFormat="1" applyFont="1" applyFill="1" applyBorder="1" applyAlignment="1">
      <alignment horizontal="center" vertical="center" wrapText="1"/>
    </xf>
    <xf numFmtId="49" fontId="20" fillId="0" borderId="0" xfId="1" applyNumberFormat="1" applyFont="1" applyFill="1" applyBorder="1" applyAlignment="1">
      <alignment horizontal="center" vertical="center" wrapText="1"/>
    </xf>
    <xf numFmtId="49" fontId="20" fillId="0" borderId="12" xfId="1" applyNumberFormat="1" applyFont="1" applyFill="1" applyBorder="1" applyAlignment="1">
      <alignment horizontal="center" vertical="center" wrapText="1"/>
    </xf>
    <xf numFmtId="49" fontId="20" fillId="0" borderId="24" xfId="1" applyNumberFormat="1" applyFont="1" applyFill="1" applyBorder="1" applyAlignment="1">
      <alignment horizontal="center" vertical="center" wrapText="1"/>
    </xf>
    <xf numFmtId="49" fontId="20" fillId="0" borderId="8" xfId="1" applyNumberFormat="1" applyFont="1" applyFill="1" applyBorder="1" applyAlignment="1">
      <alignment horizontal="center" vertical="center" wrapText="1"/>
    </xf>
    <xf numFmtId="49" fontId="20" fillId="0" borderId="25" xfId="1" applyNumberFormat="1" applyFont="1" applyFill="1" applyBorder="1" applyAlignment="1">
      <alignment horizontal="center" vertical="center" wrapText="1"/>
    </xf>
    <xf numFmtId="49" fontId="20" fillId="0" borderId="11" xfId="1" applyNumberFormat="1" applyFont="1" applyFill="1" applyBorder="1" applyAlignment="1">
      <alignment horizontal="center" vertical="center" wrapText="1"/>
    </xf>
    <xf numFmtId="49" fontId="20" fillId="0" borderId="22" xfId="1" applyNumberFormat="1" applyFont="1" applyFill="1" applyBorder="1" applyAlignment="1">
      <alignment horizontal="center" vertical="center" wrapText="1"/>
    </xf>
    <xf numFmtId="0" fontId="8" fillId="3" borderId="20" xfId="1" applyNumberFormat="1" applyFont="1" applyFill="1" applyBorder="1" applyAlignment="1" applyProtection="1">
      <alignment horizontal="center" vertical="center"/>
      <protection locked="0"/>
    </xf>
    <xf numFmtId="49" fontId="8" fillId="3" borderId="20" xfId="1" applyNumberFormat="1" applyFont="1" applyFill="1" applyBorder="1" applyAlignment="1" applyProtection="1">
      <alignment horizontal="center" vertical="center"/>
      <protection locked="0"/>
    </xf>
    <xf numFmtId="49" fontId="8" fillId="3" borderId="21" xfId="1" applyNumberFormat="1" applyFont="1" applyFill="1" applyBorder="1" applyAlignment="1" applyProtection="1">
      <alignment horizontal="center" vertical="center"/>
      <protection locked="0"/>
    </xf>
    <xf numFmtId="49" fontId="8" fillId="3" borderId="8" xfId="1" applyNumberFormat="1" applyFont="1" applyFill="1" applyBorder="1" applyAlignment="1" applyProtection="1">
      <alignment horizontal="center" vertical="center"/>
      <protection locked="0"/>
    </xf>
    <xf numFmtId="49" fontId="8" fillId="3" borderId="23" xfId="1" applyNumberFormat="1" applyFont="1" applyFill="1" applyBorder="1" applyAlignment="1" applyProtection="1">
      <alignment horizontal="center" vertical="center"/>
      <protection locked="0"/>
    </xf>
    <xf numFmtId="0" fontId="20" fillId="0" borderId="27" xfId="1" applyFont="1" applyBorder="1" applyAlignment="1">
      <alignment horizontal="center" vertical="center" wrapText="1"/>
    </xf>
    <xf numFmtId="49" fontId="8" fillId="0" borderId="0" xfId="1" applyNumberFormat="1" applyFont="1" applyBorder="1" applyAlignment="1">
      <alignment horizontal="center" vertical="center"/>
    </xf>
    <xf numFmtId="0" fontId="8" fillId="0" borderId="50" xfId="0" applyNumberFormat="1" applyFont="1" applyBorder="1" applyAlignment="1" applyProtection="1">
      <alignment horizontal="center" vertical="center"/>
      <protection locked="0"/>
    </xf>
    <xf numFmtId="0" fontId="8" fillId="0" borderId="51" xfId="0" applyNumberFormat="1" applyFont="1" applyBorder="1" applyAlignment="1" applyProtection="1">
      <alignment horizontal="center" vertical="center"/>
      <protection locked="0"/>
    </xf>
    <xf numFmtId="0" fontId="23" fillId="0" borderId="0" xfId="1" applyNumberFormat="1" applyFont="1" applyFill="1" applyBorder="1" applyAlignment="1">
      <alignment horizontal="center" vertical="center"/>
    </xf>
    <xf numFmtId="0" fontId="6" fillId="0" borderId="3" xfId="1" applyFont="1" applyBorder="1" applyAlignment="1">
      <alignment horizontal="center" vertical="center"/>
    </xf>
    <xf numFmtId="0" fontId="6" fillId="0" borderId="39"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6" fillId="0" borderId="38" xfId="1" applyFont="1" applyBorder="1" applyAlignment="1">
      <alignment horizontal="center" vertical="center"/>
    </xf>
    <xf numFmtId="0" fontId="6" fillId="0" borderId="18" xfId="1" applyFont="1" applyBorder="1" applyAlignment="1">
      <alignment horizontal="center" vertical="center"/>
    </xf>
    <xf numFmtId="0" fontId="6" fillId="0" borderId="7" xfId="1" applyFont="1" applyBorder="1" applyAlignment="1">
      <alignment horizontal="center" vertical="center"/>
    </xf>
    <xf numFmtId="0" fontId="7" fillId="0" borderId="39"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38" xfId="1" applyFont="1" applyBorder="1" applyAlignment="1">
      <alignment horizontal="center" vertical="center"/>
    </xf>
    <xf numFmtId="0" fontId="7" fillId="0" borderId="18" xfId="1" applyFont="1" applyBorder="1" applyAlignment="1">
      <alignment horizontal="center" vertical="center"/>
    </xf>
    <xf numFmtId="0" fontId="7" fillId="0" borderId="7" xfId="1" applyFont="1" applyBorder="1" applyAlignment="1">
      <alignment horizontal="center" vertical="center"/>
    </xf>
    <xf numFmtId="0" fontId="28" fillId="0" borderId="39" xfId="1" applyFont="1" applyFill="1" applyBorder="1" applyAlignment="1" applyProtection="1">
      <alignment horizontal="center" vertical="center"/>
      <protection locked="0"/>
    </xf>
    <xf numFmtId="0" fontId="28" fillId="0" borderId="16" xfId="1" applyFont="1" applyFill="1" applyBorder="1" applyAlignment="1" applyProtection="1">
      <alignment horizontal="center" vertical="center"/>
      <protection locked="0"/>
    </xf>
    <xf numFmtId="0" fontId="28" fillId="0" borderId="17" xfId="1" applyFont="1" applyFill="1" applyBorder="1" applyAlignment="1" applyProtection="1">
      <alignment horizontal="center" vertical="center"/>
      <protection locked="0"/>
    </xf>
    <xf numFmtId="0" fontId="28" fillId="0" borderId="38" xfId="1" applyFont="1" applyFill="1" applyBorder="1" applyAlignment="1" applyProtection="1">
      <alignment horizontal="center" vertical="center"/>
      <protection locked="0"/>
    </xf>
    <xf numFmtId="0" fontId="28" fillId="0" borderId="18" xfId="1" applyFont="1" applyFill="1" applyBorder="1" applyAlignment="1" applyProtection="1">
      <alignment horizontal="center" vertical="center"/>
      <protection locked="0"/>
    </xf>
    <xf numFmtId="0" fontId="28" fillId="0" borderId="7" xfId="1" applyFont="1" applyFill="1" applyBorder="1" applyAlignment="1" applyProtection="1">
      <alignment horizontal="center" vertical="center"/>
      <protection locked="0"/>
    </xf>
    <xf numFmtId="1" fontId="8" fillId="5" borderId="3" xfId="1" applyNumberFormat="1" applyFont="1" applyFill="1" applyBorder="1" applyAlignment="1" applyProtection="1">
      <alignment horizontal="center" vertical="center" wrapText="1"/>
      <protection locked="0"/>
    </xf>
    <xf numFmtId="0" fontId="6" fillId="0" borderId="13" xfId="1" applyFont="1" applyBorder="1" applyAlignment="1">
      <alignment horizontal="center" vertical="center"/>
    </xf>
    <xf numFmtId="0" fontId="6" fillId="0" borderId="0" xfId="1" applyFont="1" applyBorder="1" applyAlignment="1">
      <alignment horizontal="center" vertical="center"/>
    </xf>
    <xf numFmtId="0" fontId="6" fillId="0" borderId="12" xfId="1" applyFont="1" applyBorder="1" applyAlignment="1">
      <alignment horizontal="center" vertical="center"/>
    </xf>
    <xf numFmtId="0" fontId="7" fillId="0" borderId="39"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0"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38"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3" xfId="1" applyFont="1" applyBorder="1" applyAlignment="1">
      <alignment horizontal="center" vertical="center"/>
    </xf>
    <xf numFmtId="0" fontId="7" fillId="0" borderId="0" xfId="1" applyFont="1" applyBorder="1" applyAlignment="1">
      <alignment horizontal="center" vertical="center"/>
    </xf>
    <xf numFmtId="0" fontId="7" fillId="0" borderId="12" xfId="1" applyFont="1" applyBorder="1" applyAlignment="1">
      <alignment horizontal="center" vertical="center"/>
    </xf>
    <xf numFmtId="0" fontId="7" fillId="0" borderId="3" xfId="1" applyFont="1" applyBorder="1" applyAlignment="1">
      <alignment horizontal="center" vertical="center"/>
    </xf>
    <xf numFmtId="0" fontId="8" fillId="0" borderId="19" xfId="1" applyFont="1" applyBorder="1" applyAlignment="1">
      <alignment horizontal="center" vertical="center"/>
    </xf>
    <xf numFmtId="0" fontId="8" fillId="0" borderId="20" xfId="1" applyFont="1" applyBorder="1" applyAlignment="1">
      <alignment horizontal="center" vertical="center"/>
    </xf>
    <xf numFmtId="0" fontId="8" fillId="0" borderId="21" xfId="1" applyFont="1" applyBorder="1" applyAlignment="1">
      <alignment horizontal="center" vertical="center"/>
    </xf>
    <xf numFmtId="0" fontId="8" fillId="0" borderId="11" xfId="1" applyFont="1" applyBorder="1" applyAlignment="1">
      <alignment horizontal="center" vertical="center"/>
    </xf>
    <xf numFmtId="0" fontId="8" fillId="0" borderId="0" xfId="1" applyFont="1" applyBorder="1" applyAlignment="1">
      <alignment horizontal="center" vertical="center"/>
    </xf>
    <xf numFmtId="0" fontId="8" fillId="0" borderId="10" xfId="1" applyFont="1" applyBorder="1" applyAlignment="1">
      <alignment horizontal="center" vertical="center"/>
    </xf>
    <xf numFmtId="0" fontId="8" fillId="0" borderId="22" xfId="1" applyFont="1" applyBorder="1" applyAlignment="1">
      <alignment horizontal="center" vertical="center"/>
    </xf>
    <xf numFmtId="0" fontId="8" fillId="0" borderId="8" xfId="1" applyFont="1" applyBorder="1" applyAlignment="1">
      <alignment horizontal="center" vertical="center"/>
    </xf>
    <xf numFmtId="0" fontId="8" fillId="0" borderId="23" xfId="1" applyFont="1" applyBorder="1" applyAlignment="1">
      <alignment horizontal="center" vertical="center"/>
    </xf>
    <xf numFmtId="0" fontId="8" fillId="0" borderId="19" xfId="1" applyFont="1" applyFill="1" applyBorder="1" applyAlignment="1">
      <alignment horizontal="center" vertical="center"/>
    </xf>
    <xf numFmtId="0" fontId="8" fillId="0" borderId="20" xfId="1" applyFont="1" applyFill="1" applyBorder="1" applyAlignment="1">
      <alignment horizontal="center" vertical="center"/>
    </xf>
    <xf numFmtId="0" fontId="8" fillId="0" borderId="21"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0"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22"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23" xfId="1" applyFont="1" applyFill="1" applyBorder="1" applyAlignment="1">
      <alignment horizontal="center" vertical="center"/>
    </xf>
    <xf numFmtId="0" fontId="10" fillId="0" borderId="31" xfId="1" applyFont="1" applyBorder="1" applyAlignment="1">
      <alignment horizontal="left" vertical="center"/>
    </xf>
    <xf numFmtId="0" fontId="10" fillId="0" borderId="0" xfId="1" applyFont="1" applyAlignment="1">
      <alignment horizontal="left" vertical="center"/>
    </xf>
    <xf numFmtId="0" fontId="10" fillId="0" borderId="18" xfId="1" applyFont="1" applyBorder="1" applyAlignment="1">
      <alignment horizontal="left" vertical="center"/>
    </xf>
    <xf numFmtId="0" fontId="10" fillId="0" borderId="31" xfId="1" applyFont="1" applyBorder="1" applyAlignment="1">
      <alignment horizontal="left" vertical="center" wrapText="1"/>
    </xf>
    <xf numFmtId="0" fontId="7" fillId="0" borderId="31" xfId="1" applyBorder="1" applyAlignment="1">
      <alignment horizontal="left" vertical="center" wrapText="1"/>
    </xf>
    <xf numFmtId="0" fontId="7" fillId="0" borderId="0" xfId="1" applyAlignment="1">
      <alignment horizontal="left" vertical="center" wrapText="1"/>
    </xf>
    <xf numFmtId="0" fontId="7" fillId="0" borderId="18" xfId="1" applyBorder="1" applyAlignment="1">
      <alignment horizontal="left" vertical="center" wrapText="1"/>
    </xf>
    <xf numFmtId="0" fontId="10" fillId="0" borderId="16" xfId="1" applyFont="1" applyBorder="1" applyAlignment="1">
      <alignment horizontal="left" vertical="center"/>
    </xf>
    <xf numFmtId="0" fontId="10" fillId="0" borderId="36" xfId="1" applyFont="1" applyBorder="1" applyAlignment="1">
      <alignment horizontal="left" vertical="center"/>
    </xf>
    <xf numFmtId="1" fontId="8" fillId="0" borderId="19" xfId="1" applyNumberFormat="1" applyFont="1" applyFill="1" applyBorder="1" applyAlignment="1">
      <alignment horizontal="center" vertical="center" wrapText="1"/>
    </xf>
    <xf numFmtId="1" fontId="8" fillId="0" borderId="20" xfId="1" applyNumberFormat="1" applyFont="1" applyFill="1" applyBorder="1" applyAlignment="1">
      <alignment horizontal="center" vertical="center" wrapText="1"/>
    </xf>
    <xf numFmtId="1" fontId="8" fillId="0" borderId="21" xfId="1" applyNumberFormat="1" applyFont="1" applyFill="1" applyBorder="1" applyAlignment="1">
      <alignment horizontal="center" vertical="center" wrapText="1"/>
    </xf>
    <xf numFmtId="1" fontId="8" fillId="0" borderId="11" xfId="1" applyNumberFormat="1" applyFont="1" applyFill="1" applyBorder="1" applyAlignment="1">
      <alignment horizontal="center" vertical="center" wrapText="1"/>
    </xf>
    <xf numFmtId="1" fontId="8" fillId="0" borderId="0" xfId="1" applyNumberFormat="1" applyFont="1" applyFill="1" applyBorder="1" applyAlignment="1">
      <alignment horizontal="center" vertical="center" wrapText="1"/>
    </xf>
    <xf numFmtId="1" fontId="8" fillId="0" borderId="10" xfId="1" applyNumberFormat="1" applyFont="1" applyFill="1" applyBorder="1" applyAlignment="1">
      <alignment horizontal="center" vertical="center" wrapText="1"/>
    </xf>
    <xf numFmtId="1" fontId="8" fillId="0" borderId="22" xfId="1" applyNumberFormat="1" applyFont="1" applyFill="1" applyBorder="1" applyAlignment="1">
      <alignment horizontal="center" vertical="center" wrapText="1"/>
    </xf>
    <xf numFmtId="1" fontId="8" fillId="0" borderId="8" xfId="1" applyNumberFormat="1" applyFont="1" applyFill="1" applyBorder="1" applyAlignment="1">
      <alignment horizontal="center" vertical="center" wrapText="1"/>
    </xf>
    <xf numFmtId="1" fontId="8" fillId="0" borderId="23" xfId="1" applyNumberFormat="1" applyFont="1" applyFill="1" applyBorder="1" applyAlignment="1">
      <alignment horizontal="center" vertical="center" wrapText="1"/>
    </xf>
    <xf numFmtId="0" fontId="10" fillId="0" borderId="16" xfId="1" applyFont="1" applyBorder="1" applyAlignment="1">
      <alignment horizontal="center" vertical="center"/>
    </xf>
    <xf numFmtId="0" fontId="10" fillId="0" borderId="0" xfId="1" applyFont="1" applyBorder="1" applyAlignment="1">
      <alignment horizontal="center" vertical="center"/>
    </xf>
    <xf numFmtId="0" fontId="10" fillId="0" borderId="36" xfId="1" applyFont="1" applyBorder="1" applyAlignment="1">
      <alignment horizontal="center" vertical="center"/>
    </xf>
    <xf numFmtId="0" fontId="10" fillId="0" borderId="16" xfId="1" applyFont="1" applyBorder="1" applyAlignment="1">
      <alignment horizontal="center" vertical="center" wrapText="1"/>
    </xf>
    <xf numFmtId="0" fontId="10" fillId="0" borderId="0" xfId="1" applyFont="1" applyBorder="1" applyAlignment="1">
      <alignment horizontal="center" vertical="center" wrapText="1"/>
    </xf>
    <xf numFmtId="0" fontId="10" fillId="0" borderId="36" xfId="1" applyFont="1" applyBorder="1" applyAlignment="1">
      <alignment horizontal="center" vertical="center" wrapText="1"/>
    </xf>
    <xf numFmtId="166" fontId="7" fillId="0" borderId="39" xfId="1" applyNumberFormat="1" applyFont="1" applyBorder="1" applyAlignment="1">
      <alignment horizontal="center" vertical="center" wrapText="1"/>
    </xf>
    <xf numFmtId="166" fontId="7" fillId="0" borderId="16" xfId="1" applyNumberFormat="1" applyFont="1" applyBorder="1" applyAlignment="1">
      <alignment horizontal="center" vertical="center" wrapText="1"/>
    </xf>
    <xf numFmtId="166" fontId="7" fillId="0" borderId="17" xfId="1" applyNumberFormat="1" applyFont="1" applyBorder="1" applyAlignment="1">
      <alignment horizontal="center" vertical="center" wrapText="1"/>
    </xf>
    <xf numFmtId="166" fontId="7" fillId="0" borderId="13" xfId="1" applyNumberFormat="1" applyFont="1" applyBorder="1" applyAlignment="1">
      <alignment horizontal="center" vertical="center" wrapText="1"/>
    </xf>
    <xf numFmtId="166" fontId="7" fillId="0" borderId="0" xfId="1" applyNumberFormat="1" applyFont="1" applyBorder="1" applyAlignment="1">
      <alignment horizontal="center" vertical="center" wrapText="1"/>
    </xf>
    <xf numFmtId="166" fontId="7" fillId="0" borderId="12" xfId="1" applyNumberFormat="1" applyFont="1" applyBorder="1" applyAlignment="1">
      <alignment horizontal="center" vertical="center" wrapText="1"/>
    </xf>
    <xf numFmtId="166" fontId="7" fillId="0" borderId="38" xfId="1" applyNumberFormat="1" applyFont="1" applyBorder="1" applyAlignment="1">
      <alignment horizontal="center" vertical="center" wrapText="1"/>
    </xf>
    <xf numFmtId="166" fontId="7" fillId="0" borderId="18" xfId="1" applyNumberFormat="1" applyFont="1" applyBorder="1" applyAlignment="1">
      <alignment horizontal="center" vertical="center" wrapText="1"/>
    </xf>
    <xf numFmtId="166" fontId="7" fillId="0" borderId="7" xfId="1" applyNumberFormat="1" applyFont="1" applyBorder="1" applyAlignment="1">
      <alignment horizontal="center" vertical="center" wrapText="1"/>
    </xf>
  </cellXfs>
  <cellStyles count="8">
    <cellStyle name="Schlecht 2" xfId="4"/>
    <cellStyle name="Standard" xfId="0" builtinId="0"/>
    <cellStyle name="Standard 2" xfId="1"/>
    <cellStyle name="Standard 3" xfId="2"/>
    <cellStyle name="Standard 3 2" xfId="6"/>
    <cellStyle name="Standard 4" xfId="3"/>
    <cellStyle name="Standard 5" xfId="5"/>
    <cellStyle name="Standard 5 2" xfId="7"/>
  </cellStyles>
  <dxfs count="6">
    <dxf>
      <fill>
        <patternFill>
          <bgColor theme="8" tint="0.79998168889431442"/>
        </patternFill>
      </fill>
    </dxf>
    <dxf>
      <fill>
        <patternFill>
          <bgColor theme="6" tint="0.59996337778862885"/>
        </patternFill>
      </fill>
    </dxf>
    <dxf>
      <fill>
        <patternFill>
          <bgColor theme="2" tint="-9.9948118533890809E-2"/>
        </patternFill>
      </fill>
    </dxf>
    <dxf>
      <fill>
        <patternFill>
          <bgColor theme="8" tint="0.79998168889431442"/>
        </patternFill>
      </fill>
    </dxf>
    <dxf>
      <fill>
        <patternFill>
          <bgColor theme="6" tint="0.59996337778862885"/>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EF154"/>
  <sheetViews>
    <sheetView showWhiteSpace="0" view="pageLayout" zoomScale="60" zoomScaleNormal="100" zoomScaleSheetLayoutView="50" zoomScalePageLayoutView="60" workbookViewId="0">
      <selection activeCell="BV8" sqref="BV8:CB9"/>
    </sheetView>
  </sheetViews>
  <sheetFormatPr baseColWidth="10" defaultRowHeight="20.25" x14ac:dyDescent="0.2"/>
  <cols>
    <col min="1" max="35" width="3.42578125" style="6" customWidth="1"/>
    <col min="36" max="41" width="3.42578125" style="48" customWidth="1"/>
    <col min="42" max="84" width="3.42578125" style="6" customWidth="1"/>
    <col min="85" max="88" width="11.42578125" style="6"/>
    <col min="89" max="89" width="11.42578125" style="48"/>
    <col min="90" max="249" width="11.42578125" style="6"/>
    <col min="250" max="340" width="3.42578125" style="6" customWidth="1"/>
    <col min="341" max="505" width="11.42578125" style="6"/>
    <col min="506" max="596" width="3.42578125" style="6" customWidth="1"/>
    <col min="597" max="761" width="11.42578125" style="6"/>
    <col min="762" max="852" width="3.42578125" style="6" customWidth="1"/>
    <col min="853" max="1017" width="11.42578125" style="6"/>
    <col min="1018" max="1108" width="3.42578125" style="6" customWidth="1"/>
    <col min="1109" max="1273" width="11.42578125" style="6"/>
    <col min="1274" max="1364" width="3.42578125" style="6" customWidth="1"/>
    <col min="1365" max="1529" width="11.42578125" style="6"/>
    <col min="1530" max="1620" width="3.42578125" style="6" customWidth="1"/>
    <col min="1621" max="1785" width="11.42578125" style="6"/>
    <col min="1786" max="1876" width="3.42578125" style="6" customWidth="1"/>
    <col min="1877" max="2041" width="11.42578125" style="6"/>
    <col min="2042" max="2132" width="3.42578125" style="6" customWidth="1"/>
    <col min="2133" max="2297" width="11.42578125" style="6"/>
    <col min="2298" max="2388" width="3.42578125" style="6" customWidth="1"/>
    <col min="2389" max="2553" width="11.42578125" style="6"/>
    <col min="2554" max="2644" width="3.42578125" style="6" customWidth="1"/>
    <col min="2645" max="2809" width="11.42578125" style="6"/>
    <col min="2810" max="2900" width="3.42578125" style="6" customWidth="1"/>
    <col min="2901" max="3065" width="11.42578125" style="6"/>
    <col min="3066" max="3156" width="3.42578125" style="6" customWidth="1"/>
    <col min="3157" max="3321" width="11.42578125" style="6"/>
    <col min="3322" max="3412" width="3.42578125" style="6" customWidth="1"/>
    <col min="3413" max="3577" width="11.42578125" style="6"/>
    <col min="3578" max="3668" width="3.42578125" style="6" customWidth="1"/>
    <col min="3669" max="3833" width="11.42578125" style="6"/>
    <col min="3834" max="3924" width="3.42578125" style="6" customWidth="1"/>
    <col min="3925" max="4089" width="11.42578125" style="6"/>
    <col min="4090" max="4180" width="3.42578125" style="6" customWidth="1"/>
    <col min="4181" max="4345" width="11.42578125" style="6"/>
    <col min="4346" max="4436" width="3.42578125" style="6" customWidth="1"/>
    <col min="4437" max="4601" width="11.42578125" style="6"/>
    <col min="4602" max="4692" width="3.42578125" style="6" customWidth="1"/>
    <col min="4693" max="4857" width="11.42578125" style="6"/>
    <col min="4858" max="4948" width="3.42578125" style="6" customWidth="1"/>
    <col min="4949" max="5113" width="11.42578125" style="6"/>
    <col min="5114" max="5204" width="3.42578125" style="6" customWidth="1"/>
    <col min="5205" max="5369" width="11.42578125" style="6"/>
    <col min="5370" max="5460" width="3.42578125" style="6" customWidth="1"/>
    <col min="5461" max="5625" width="11.42578125" style="6"/>
    <col min="5626" max="5716" width="3.42578125" style="6" customWidth="1"/>
    <col min="5717" max="5881" width="11.42578125" style="6"/>
    <col min="5882" max="5972" width="3.42578125" style="6" customWidth="1"/>
    <col min="5973" max="6137" width="11.42578125" style="6"/>
    <col min="6138" max="6228" width="3.42578125" style="6" customWidth="1"/>
    <col min="6229" max="6393" width="11.42578125" style="6"/>
    <col min="6394" max="6484" width="3.42578125" style="6" customWidth="1"/>
    <col min="6485" max="6649" width="11.42578125" style="6"/>
    <col min="6650" max="6740" width="3.42578125" style="6" customWidth="1"/>
    <col min="6741" max="6905" width="11.42578125" style="6"/>
    <col min="6906" max="6996" width="3.42578125" style="6" customWidth="1"/>
    <col min="6997" max="7161" width="11.42578125" style="6"/>
    <col min="7162" max="7252" width="3.42578125" style="6" customWidth="1"/>
    <col min="7253" max="7417" width="11.42578125" style="6"/>
    <col min="7418" max="7508" width="3.42578125" style="6" customWidth="1"/>
    <col min="7509" max="7673" width="11.42578125" style="6"/>
    <col min="7674" max="7764" width="3.42578125" style="6" customWidth="1"/>
    <col min="7765" max="7929" width="11.42578125" style="6"/>
    <col min="7930" max="8020" width="3.42578125" style="6" customWidth="1"/>
    <col min="8021" max="8185" width="11.42578125" style="6"/>
    <col min="8186" max="8276" width="3.42578125" style="6" customWidth="1"/>
    <col min="8277" max="8441" width="11.42578125" style="6"/>
    <col min="8442" max="8532" width="3.42578125" style="6" customWidth="1"/>
    <col min="8533" max="8697" width="11.42578125" style="6"/>
    <col min="8698" max="8788" width="3.42578125" style="6" customWidth="1"/>
    <col min="8789" max="8953" width="11.42578125" style="6"/>
    <col min="8954" max="9044" width="3.42578125" style="6" customWidth="1"/>
    <col min="9045" max="9209" width="11.42578125" style="6"/>
    <col min="9210" max="9300" width="3.42578125" style="6" customWidth="1"/>
    <col min="9301" max="9465" width="11.42578125" style="6"/>
    <col min="9466" max="9556" width="3.42578125" style="6" customWidth="1"/>
    <col min="9557" max="9721" width="11.42578125" style="6"/>
    <col min="9722" max="9812" width="3.42578125" style="6" customWidth="1"/>
    <col min="9813" max="9977" width="11.42578125" style="6"/>
    <col min="9978" max="10068" width="3.42578125" style="6" customWidth="1"/>
    <col min="10069" max="10233" width="11.42578125" style="6"/>
    <col min="10234" max="10324" width="3.42578125" style="6" customWidth="1"/>
    <col min="10325" max="10489" width="11.42578125" style="6"/>
    <col min="10490" max="10580" width="3.42578125" style="6" customWidth="1"/>
    <col min="10581" max="10745" width="11.42578125" style="6"/>
    <col min="10746" max="10836" width="3.42578125" style="6" customWidth="1"/>
    <col min="10837" max="11001" width="11.42578125" style="6"/>
    <col min="11002" max="11092" width="3.42578125" style="6" customWidth="1"/>
    <col min="11093" max="11257" width="11.42578125" style="6"/>
    <col min="11258" max="11348" width="3.42578125" style="6" customWidth="1"/>
    <col min="11349" max="11513" width="11.42578125" style="6"/>
    <col min="11514" max="11604" width="3.42578125" style="6" customWidth="1"/>
    <col min="11605" max="11769" width="11.42578125" style="6"/>
    <col min="11770" max="11860" width="3.42578125" style="6" customWidth="1"/>
    <col min="11861" max="12025" width="11.42578125" style="6"/>
    <col min="12026" max="12116" width="3.42578125" style="6" customWidth="1"/>
    <col min="12117" max="12281" width="11.42578125" style="6"/>
    <col min="12282" max="12372" width="3.42578125" style="6" customWidth="1"/>
    <col min="12373" max="12537" width="11.42578125" style="6"/>
    <col min="12538" max="12628" width="3.42578125" style="6" customWidth="1"/>
    <col min="12629" max="12793" width="11.42578125" style="6"/>
    <col min="12794" max="12884" width="3.42578125" style="6" customWidth="1"/>
    <col min="12885" max="13049" width="11.42578125" style="6"/>
    <col min="13050" max="13140" width="3.42578125" style="6" customWidth="1"/>
    <col min="13141" max="13305" width="11.42578125" style="6"/>
    <col min="13306" max="13396" width="3.42578125" style="6" customWidth="1"/>
    <col min="13397" max="13561" width="11.42578125" style="6"/>
    <col min="13562" max="13652" width="3.42578125" style="6" customWidth="1"/>
    <col min="13653" max="13817" width="11.42578125" style="6"/>
    <col min="13818" max="13908" width="3.42578125" style="6" customWidth="1"/>
    <col min="13909" max="14073" width="11.42578125" style="6"/>
    <col min="14074" max="14164" width="3.42578125" style="6" customWidth="1"/>
    <col min="14165" max="14329" width="11.42578125" style="6"/>
    <col min="14330" max="14420" width="3.42578125" style="6" customWidth="1"/>
    <col min="14421" max="14585" width="11.42578125" style="6"/>
    <col min="14586" max="14676" width="3.42578125" style="6" customWidth="1"/>
    <col min="14677" max="14841" width="11.42578125" style="6"/>
    <col min="14842" max="14932" width="3.42578125" style="6" customWidth="1"/>
    <col min="14933" max="15097" width="11.42578125" style="6"/>
    <col min="15098" max="15188" width="3.42578125" style="6" customWidth="1"/>
    <col min="15189" max="15353" width="11.42578125" style="6"/>
    <col min="15354" max="15444" width="3.42578125" style="6" customWidth="1"/>
    <col min="15445" max="15609" width="11.42578125" style="6"/>
    <col min="15610" max="15700" width="3.42578125" style="6" customWidth="1"/>
    <col min="15701" max="15865" width="11.42578125" style="6"/>
    <col min="15866" max="15956" width="3.42578125" style="6" customWidth="1"/>
    <col min="15957" max="16121" width="11.42578125" style="6"/>
    <col min="16122" max="16212" width="3.42578125" style="6" customWidth="1"/>
    <col min="16213" max="16384" width="11.42578125" style="6"/>
  </cols>
  <sheetData>
    <row r="1" spans="1:136" ht="14.1" customHeight="1" thickBot="1" x14ac:dyDescent="0.25">
      <c r="CF1" s="89" t="s">
        <v>1078</v>
      </c>
    </row>
    <row r="2" spans="1:136" ht="14.1" customHeight="1" x14ac:dyDescent="0.2">
      <c r="AJ2" s="3"/>
      <c r="AK2" s="309" t="s">
        <v>0</v>
      </c>
      <c r="AL2" s="309"/>
      <c r="AM2" s="309"/>
      <c r="AN2" s="309"/>
      <c r="AO2" s="309"/>
      <c r="AP2" s="349" t="s">
        <v>1110</v>
      </c>
      <c r="AQ2" s="349"/>
      <c r="AR2" s="349"/>
      <c r="AS2" s="349"/>
      <c r="AT2" s="349"/>
      <c r="AU2" s="349"/>
      <c r="AV2" s="349"/>
      <c r="AW2" s="349"/>
      <c r="AX2" s="349"/>
      <c r="AY2" s="349"/>
      <c r="AZ2" s="349"/>
      <c r="BA2" s="349"/>
      <c r="BB2" s="349"/>
      <c r="BC2" s="349"/>
      <c r="BD2" s="309" t="s">
        <v>1</v>
      </c>
      <c r="BE2" s="309"/>
      <c r="BF2" s="309"/>
      <c r="BG2" s="351">
        <f>IF(Lernen!J11&gt;=25000,27+ROUNDDOWN((Lernen!J11-25000)/5000,0),IF(Lernen!J11&gt;=10000,21+ROUNDDOWN((Lernen!J11-10000)/2500,0),IF(Lernen!J11&gt;=5000,16+ROUNDDOWN((Lernen!J11-5000)/1000,0),IF(Lernen!J11&gt;=2000,10+ROUNDDOWN((Lernen!J11-2000)/500,0),IF(Lernen!J11&gt;=250,3+ROUNDDOWN((Lernen!J11-250)/250,0),IF(Lernen!J11&gt;=100,2,1))))))</f>
        <v>5</v>
      </c>
      <c r="BH2" s="351"/>
      <c r="BI2" s="351"/>
      <c r="BJ2" s="19"/>
      <c r="CF2" s="89" t="s">
        <v>650</v>
      </c>
    </row>
    <row r="3" spans="1:136" ht="14.1" customHeight="1" thickBot="1" x14ac:dyDescent="0.25">
      <c r="AJ3" s="4"/>
      <c r="AK3" s="310"/>
      <c r="AL3" s="310"/>
      <c r="AM3" s="310"/>
      <c r="AN3" s="310"/>
      <c r="AO3" s="310"/>
      <c r="AP3" s="313"/>
      <c r="AQ3" s="313"/>
      <c r="AR3" s="313"/>
      <c r="AS3" s="313"/>
      <c r="AT3" s="313"/>
      <c r="AU3" s="313"/>
      <c r="AV3" s="313"/>
      <c r="AW3" s="313"/>
      <c r="AX3" s="313"/>
      <c r="AY3" s="313"/>
      <c r="AZ3" s="313"/>
      <c r="BA3" s="313"/>
      <c r="BB3" s="313"/>
      <c r="BC3" s="313"/>
      <c r="BD3" s="310"/>
      <c r="BE3" s="310"/>
      <c r="BF3" s="310"/>
      <c r="BG3" s="352"/>
      <c r="BH3" s="352"/>
      <c r="BI3" s="352"/>
      <c r="BJ3" s="20"/>
      <c r="CF3" s="89" t="s">
        <v>6</v>
      </c>
    </row>
    <row r="4" spans="1:136" ht="14.1" customHeight="1" x14ac:dyDescent="0.2">
      <c r="B4" s="297" t="s">
        <v>1105</v>
      </c>
      <c r="C4" s="298"/>
      <c r="D4" s="298"/>
      <c r="E4" s="298"/>
      <c r="F4" s="298"/>
      <c r="G4" s="298"/>
      <c r="H4" s="298"/>
      <c r="I4" s="298"/>
      <c r="J4" s="298"/>
      <c r="K4" s="298"/>
      <c r="L4" s="298"/>
      <c r="M4" s="363">
        <v>80</v>
      </c>
      <c r="N4" s="364"/>
      <c r="O4" s="365"/>
      <c r="P4" s="2"/>
      <c r="Q4" s="2"/>
      <c r="R4" s="2"/>
      <c r="S4" s="2"/>
      <c r="T4" s="2"/>
      <c r="U4" s="2"/>
      <c r="V4" s="177" t="s">
        <v>1092</v>
      </c>
      <c r="W4" s="178"/>
      <c r="X4" s="178"/>
      <c r="Y4" s="178"/>
      <c r="Z4" s="178"/>
      <c r="AA4" s="178"/>
      <c r="AB4" s="181">
        <v>20</v>
      </c>
      <c r="AC4" s="182"/>
      <c r="AJ4" s="4"/>
      <c r="AK4" s="310"/>
      <c r="AL4" s="310"/>
      <c r="AM4" s="310"/>
      <c r="AN4" s="310"/>
      <c r="AO4" s="310"/>
      <c r="AP4" s="313"/>
      <c r="AQ4" s="313"/>
      <c r="AR4" s="313"/>
      <c r="AS4" s="313"/>
      <c r="AT4" s="313"/>
      <c r="AU4" s="313"/>
      <c r="AV4" s="313"/>
      <c r="AW4" s="313"/>
      <c r="AX4" s="313"/>
      <c r="AY4" s="313"/>
      <c r="AZ4" s="313"/>
      <c r="BA4" s="313"/>
      <c r="BB4" s="313"/>
      <c r="BC4" s="313"/>
      <c r="BD4" s="310"/>
      <c r="BE4" s="310"/>
      <c r="BF4" s="310"/>
      <c r="BG4" s="352"/>
      <c r="BH4" s="352"/>
      <c r="BI4" s="352"/>
      <c r="BJ4" s="20"/>
      <c r="CF4" s="90" t="s">
        <v>1073</v>
      </c>
    </row>
    <row r="5" spans="1:136" ht="14.1" customHeight="1" thickBot="1" x14ac:dyDescent="0.25">
      <c r="B5" s="299"/>
      <c r="C5" s="300"/>
      <c r="D5" s="300"/>
      <c r="E5" s="300"/>
      <c r="F5" s="300"/>
      <c r="G5" s="300"/>
      <c r="H5" s="300"/>
      <c r="I5" s="300"/>
      <c r="J5" s="300"/>
      <c r="K5" s="300"/>
      <c r="L5" s="300"/>
      <c r="M5" s="366"/>
      <c r="N5" s="366"/>
      <c r="O5" s="367"/>
      <c r="P5" s="107"/>
      <c r="Q5" s="107"/>
      <c r="R5" s="107"/>
      <c r="S5" s="107"/>
      <c r="V5" s="179"/>
      <c r="W5" s="180"/>
      <c r="X5" s="180"/>
      <c r="Y5" s="180"/>
      <c r="Z5" s="180"/>
      <c r="AA5" s="180"/>
      <c r="AB5" s="183"/>
      <c r="AC5" s="184"/>
      <c r="AJ5" s="4"/>
      <c r="AK5" s="311"/>
      <c r="AL5" s="311"/>
      <c r="AM5" s="311"/>
      <c r="AN5" s="311"/>
      <c r="AO5" s="311"/>
      <c r="AP5" s="350"/>
      <c r="AQ5" s="350"/>
      <c r="AR5" s="350"/>
      <c r="AS5" s="350"/>
      <c r="AT5" s="350"/>
      <c r="AU5" s="350"/>
      <c r="AV5" s="350"/>
      <c r="AW5" s="350"/>
      <c r="AX5" s="350"/>
      <c r="AY5" s="350"/>
      <c r="AZ5" s="350"/>
      <c r="BA5" s="350"/>
      <c r="BB5" s="350"/>
      <c r="BC5" s="350"/>
      <c r="BD5" s="311"/>
      <c r="BE5" s="311"/>
      <c r="BF5" s="311"/>
      <c r="BG5" s="353"/>
      <c r="BH5" s="353"/>
      <c r="BI5" s="353"/>
      <c r="BJ5" s="20"/>
      <c r="CF5" s="90" t="s">
        <v>138</v>
      </c>
    </row>
    <row r="6" spans="1:136" ht="14.1" customHeight="1" x14ac:dyDescent="0.2">
      <c r="P6" s="107"/>
      <c r="Q6" s="107"/>
      <c r="R6" s="107"/>
      <c r="S6" s="107"/>
      <c r="V6" s="177" t="s">
        <v>1093</v>
      </c>
      <c r="W6" s="178"/>
      <c r="X6" s="178"/>
      <c r="Y6" s="178"/>
      <c r="Z6" s="178"/>
      <c r="AA6" s="178"/>
      <c r="AB6" s="181">
        <v>200</v>
      </c>
      <c r="AC6" s="182"/>
      <c r="AJ6" s="4"/>
      <c r="AK6" s="310" t="s">
        <v>111</v>
      </c>
      <c r="AL6" s="310"/>
      <c r="AM6" s="310"/>
      <c r="AN6" s="310"/>
      <c r="AO6" s="310"/>
      <c r="AP6" s="313" t="s">
        <v>101</v>
      </c>
      <c r="AQ6" s="313"/>
      <c r="AR6" s="313"/>
      <c r="AS6" s="313"/>
      <c r="AT6" s="313"/>
      <c r="AU6" s="313"/>
      <c r="AV6" s="313"/>
      <c r="AW6" s="313"/>
      <c r="AX6" s="313"/>
      <c r="AY6" s="313"/>
      <c r="AZ6" s="313"/>
      <c r="BA6" s="313"/>
      <c r="BB6" s="313"/>
      <c r="BC6" s="313"/>
      <c r="BD6" s="310" t="s">
        <v>2</v>
      </c>
      <c r="BE6" s="310"/>
      <c r="BF6" s="310"/>
      <c r="BG6" s="315" t="str">
        <f>HLOOKUP(Klasse,Klassentyp,2,FALSE)</f>
        <v>Z</v>
      </c>
      <c r="BH6" s="315"/>
      <c r="BI6" s="315"/>
      <c r="BJ6" s="20"/>
      <c r="CF6" s="90" t="s">
        <v>1080</v>
      </c>
      <c r="CH6" s="2"/>
      <c r="CI6" s="2"/>
      <c r="CJ6" s="126"/>
      <c r="CK6" s="143"/>
      <c r="CL6" s="2"/>
      <c r="CM6" s="2"/>
      <c r="CN6" s="2"/>
      <c r="CO6" s="2"/>
      <c r="CP6" s="2"/>
      <c r="CQ6" s="2"/>
      <c r="CR6" s="2"/>
      <c r="CS6" s="2"/>
      <c r="CT6" s="2"/>
      <c r="CU6" s="2"/>
      <c r="CV6" s="2"/>
      <c r="CW6" s="2"/>
      <c r="CX6" s="2"/>
      <c r="CY6" s="2"/>
      <c r="CZ6" s="2"/>
    </row>
    <row r="7" spans="1:136" s="1" customFormat="1" ht="14.1" customHeight="1" thickBot="1" x14ac:dyDescent="0.25">
      <c r="V7" s="179"/>
      <c r="W7" s="180"/>
      <c r="X7" s="180"/>
      <c r="Y7" s="180"/>
      <c r="Z7" s="180"/>
      <c r="AA7" s="180"/>
      <c r="AB7" s="183"/>
      <c r="AC7" s="184"/>
      <c r="AJ7" s="4"/>
      <c r="AK7" s="310"/>
      <c r="AL7" s="310"/>
      <c r="AM7" s="310"/>
      <c r="AN7" s="310"/>
      <c r="AO7" s="310"/>
      <c r="AP7" s="313"/>
      <c r="AQ7" s="313"/>
      <c r="AR7" s="313"/>
      <c r="AS7" s="313"/>
      <c r="AT7" s="313"/>
      <c r="AU7" s="313"/>
      <c r="AV7" s="313"/>
      <c r="AW7" s="313"/>
      <c r="AX7" s="313"/>
      <c r="AY7" s="313"/>
      <c r="AZ7" s="313"/>
      <c r="BA7" s="313"/>
      <c r="BB7" s="313"/>
      <c r="BC7" s="313"/>
      <c r="BD7" s="310"/>
      <c r="BE7" s="310"/>
      <c r="BF7" s="310"/>
      <c r="BG7" s="315"/>
      <c r="BH7" s="315"/>
      <c r="BI7" s="315"/>
      <c r="BJ7" s="20"/>
      <c r="CI7" s="126"/>
      <c r="CJ7" s="126"/>
      <c r="CK7" s="143"/>
      <c r="CL7" s="2"/>
      <c r="CM7" s="2"/>
      <c r="CN7" s="2"/>
      <c r="CO7" s="2"/>
      <c r="CP7" s="2"/>
      <c r="CQ7" s="2"/>
      <c r="CR7" s="2"/>
      <c r="CS7" s="2"/>
      <c r="CT7" s="2"/>
      <c r="CU7" s="2"/>
      <c r="CV7" s="2"/>
    </row>
    <row r="8" spans="1:136" s="1" customFormat="1" ht="14.1" customHeight="1" x14ac:dyDescent="0.2">
      <c r="B8" s="146" t="s">
        <v>1109</v>
      </c>
      <c r="C8" s="147"/>
      <c r="D8" s="147"/>
      <c r="E8" s="147"/>
      <c r="F8" s="147"/>
      <c r="G8" s="147"/>
      <c r="H8" s="147"/>
      <c r="I8" s="148"/>
      <c r="J8" s="158">
        <v>742</v>
      </c>
      <c r="K8" s="159"/>
      <c r="L8" s="159"/>
      <c r="M8" s="160"/>
      <c r="V8" s="177" t="s">
        <v>1094</v>
      </c>
      <c r="W8" s="178"/>
      <c r="X8" s="178"/>
      <c r="Y8" s="178"/>
      <c r="Z8" s="178"/>
      <c r="AA8" s="178"/>
      <c r="AB8" s="181">
        <v>100</v>
      </c>
      <c r="AC8" s="182"/>
      <c r="AJ8" s="4"/>
      <c r="AK8" s="310"/>
      <c r="AL8" s="310"/>
      <c r="AM8" s="310"/>
      <c r="AN8" s="310"/>
      <c r="AO8" s="310"/>
      <c r="AP8" s="313"/>
      <c r="AQ8" s="313"/>
      <c r="AR8" s="313"/>
      <c r="AS8" s="313"/>
      <c r="AT8" s="313"/>
      <c r="AU8" s="313"/>
      <c r="AV8" s="313"/>
      <c r="AW8" s="313"/>
      <c r="AX8" s="313"/>
      <c r="AY8" s="313"/>
      <c r="AZ8" s="313"/>
      <c r="BA8" s="313"/>
      <c r="BB8" s="313"/>
      <c r="BC8" s="313"/>
      <c r="BD8" s="310"/>
      <c r="BE8" s="310"/>
      <c r="BF8" s="310"/>
      <c r="BG8" s="315"/>
      <c r="BH8" s="315"/>
      <c r="BI8" s="315"/>
      <c r="BJ8" s="20"/>
      <c r="BK8" s="133"/>
      <c r="BL8" s="133"/>
      <c r="BM8" s="133"/>
      <c r="BN8" s="133"/>
      <c r="BO8" s="133"/>
      <c r="BP8" s="133"/>
      <c r="BQ8" s="133"/>
      <c r="BR8" s="133"/>
      <c r="BS8" s="133"/>
      <c r="BT8" s="133"/>
      <c r="BU8" s="133"/>
      <c r="BV8" s="146" t="s">
        <v>1106</v>
      </c>
      <c r="BW8" s="147"/>
      <c r="BX8" s="147"/>
      <c r="BY8" s="147"/>
      <c r="BZ8" s="147"/>
      <c r="CA8" s="147"/>
      <c r="CB8" s="148"/>
      <c r="CC8" s="158">
        <f>SUM(J11-SUM(AP20:AR153))</f>
        <v>595</v>
      </c>
      <c r="CD8" s="159"/>
      <c r="CE8" s="159"/>
      <c r="CF8" s="160"/>
      <c r="CI8" s="127"/>
      <c r="CJ8" s="127"/>
      <c r="CK8" s="144"/>
      <c r="CL8" s="2"/>
      <c r="CM8" s="2"/>
      <c r="CN8" s="2"/>
      <c r="CO8" s="2"/>
      <c r="CP8" s="2"/>
      <c r="CT8" s="128"/>
      <c r="CU8" s="128"/>
      <c r="CV8" s="128"/>
    </row>
    <row r="9" spans="1:136" s="1" customFormat="1" ht="14.1" customHeight="1" thickBot="1" x14ac:dyDescent="0.25">
      <c r="B9" s="149"/>
      <c r="C9" s="150"/>
      <c r="D9" s="150"/>
      <c r="E9" s="150"/>
      <c r="F9" s="150"/>
      <c r="G9" s="150"/>
      <c r="H9" s="150"/>
      <c r="I9" s="151"/>
      <c r="J9" s="161"/>
      <c r="K9" s="162"/>
      <c r="L9" s="162"/>
      <c r="M9" s="163"/>
      <c r="V9" s="179"/>
      <c r="W9" s="180"/>
      <c r="X9" s="180"/>
      <c r="Y9" s="180"/>
      <c r="Z9" s="180"/>
      <c r="AA9" s="180"/>
      <c r="AB9" s="183"/>
      <c r="AC9" s="184"/>
      <c r="AJ9" s="5"/>
      <c r="AK9" s="312"/>
      <c r="AL9" s="312"/>
      <c r="AM9" s="312"/>
      <c r="AN9" s="312"/>
      <c r="AO9" s="312"/>
      <c r="AP9" s="314"/>
      <c r="AQ9" s="314"/>
      <c r="AR9" s="314"/>
      <c r="AS9" s="314"/>
      <c r="AT9" s="314"/>
      <c r="AU9" s="314"/>
      <c r="AV9" s="314"/>
      <c r="AW9" s="314"/>
      <c r="AX9" s="314"/>
      <c r="AY9" s="314"/>
      <c r="AZ9" s="314"/>
      <c r="BA9" s="314"/>
      <c r="BB9" s="314"/>
      <c r="BC9" s="314"/>
      <c r="BD9" s="312"/>
      <c r="BE9" s="312"/>
      <c r="BF9" s="312"/>
      <c r="BG9" s="316"/>
      <c r="BH9" s="316"/>
      <c r="BI9" s="316"/>
      <c r="BJ9" s="21"/>
      <c r="BK9" s="133"/>
      <c r="BL9" s="133"/>
      <c r="BM9" s="133"/>
      <c r="BN9" s="133"/>
      <c r="BO9" s="133"/>
      <c r="BP9" s="133"/>
      <c r="BQ9" s="133"/>
      <c r="BR9" s="133"/>
      <c r="BS9" s="133"/>
      <c r="BT9" s="133"/>
      <c r="BU9" s="133"/>
      <c r="BV9" s="149"/>
      <c r="BW9" s="150"/>
      <c r="BX9" s="150"/>
      <c r="BY9" s="150"/>
      <c r="BZ9" s="150"/>
      <c r="CA9" s="150"/>
      <c r="CB9" s="151"/>
      <c r="CC9" s="161"/>
      <c r="CD9" s="162"/>
      <c r="CE9" s="162"/>
      <c r="CF9" s="163"/>
      <c r="CI9" s="127"/>
      <c r="CJ9" s="127"/>
      <c r="CK9" s="144"/>
      <c r="CL9" s="2"/>
      <c r="CM9" s="2"/>
      <c r="CN9" s="2"/>
      <c r="CO9" s="2"/>
      <c r="CP9" s="2"/>
      <c r="CT9" s="128"/>
      <c r="CU9" s="128"/>
      <c r="CV9" s="128"/>
    </row>
    <row r="10" spans="1:136" s="1" customFormat="1" ht="14.1" customHeight="1" thickBot="1" x14ac:dyDescent="0.25">
      <c r="A10" s="83">
        <f>MAXA(B20:D153)</f>
        <v>275</v>
      </c>
      <c r="AJ10" s="49"/>
      <c r="AK10" s="49"/>
      <c r="AL10" s="49"/>
      <c r="AM10" s="49"/>
      <c r="AN10" s="49"/>
      <c r="AO10" s="49"/>
      <c r="CK10" s="49"/>
      <c r="CT10" s="127"/>
      <c r="CU10" s="129"/>
      <c r="CV10" s="129"/>
    </row>
    <row r="11" spans="1:136" s="1" customFormat="1" ht="14.1" customHeight="1" x14ac:dyDescent="0.2">
      <c r="B11" s="146" t="s">
        <v>1108</v>
      </c>
      <c r="C11" s="147"/>
      <c r="D11" s="147"/>
      <c r="E11" s="147"/>
      <c r="F11" s="147"/>
      <c r="G11" s="147"/>
      <c r="H11" s="147"/>
      <c r="I11" s="148"/>
      <c r="J11" s="158">
        <v>840</v>
      </c>
      <c r="K11" s="159"/>
      <c r="L11" s="159"/>
      <c r="M11" s="160"/>
      <c r="T11" s="126"/>
      <c r="U11" s="134"/>
      <c r="V11" s="177" t="s">
        <v>1070</v>
      </c>
      <c r="W11" s="178"/>
      <c r="X11" s="178"/>
      <c r="Y11" s="178"/>
      <c r="Z11" s="178"/>
      <c r="AA11" s="178"/>
      <c r="AB11" s="181">
        <v>10</v>
      </c>
      <c r="AC11" s="182"/>
      <c r="BR11" s="2"/>
      <c r="BS11" s="126"/>
      <c r="BT11" s="126"/>
      <c r="BU11" s="152" t="s">
        <v>1107</v>
      </c>
      <c r="BV11" s="153"/>
      <c r="BW11" s="153"/>
      <c r="BX11" s="153"/>
      <c r="BY11" s="153"/>
      <c r="BZ11" s="153"/>
      <c r="CA11" s="153"/>
      <c r="CB11" s="154"/>
      <c r="CC11" s="185">
        <f>SUM(J8-SUM(BF20:BH153))</f>
        <v>62</v>
      </c>
      <c r="CD11" s="186"/>
      <c r="CE11" s="186"/>
      <c r="CF11" s="187"/>
      <c r="CK11" s="49"/>
      <c r="CT11" s="129"/>
      <c r="CU11" s="129"/>
      <c r="CV11" s="129"/>
    </row>
    <row r="12" spans="1:136" s="1" customFormat="1" ht="14.1" customHeight="1" thickBot="1" x14ac:dyDescent="0.25">
      <c r="B12" s="149"/>
      <c r="C12" s="150"/>
      <c r="D12" s="150"/>
      <c r="E12" s="150"/>
      <c r="F12" s="150"/>
      <c r="G12" s="150"/>
      <c r="H12" s="150"/>
      <c r="I12" s="151"/>
      <c r="J12" s="161"/>
      <c r="K12" s="162"/>
      <c r="L12" s="162"/>
      <c r="M12" s="163"/>
      <c r="N12" s="49"/>
      <c r="O12" s="49"/>
      <c r="P12" s="49"/>
      <c r="R12" s="126"/>
      <c r="S12" s="126"/>
      <c r="T12" s="126"/>
      <c r="U12" s="49"/>
      <c r="V12" s="179"/>
      <c r="W12" s="180"/>
      <c r="X12" s="180"/>
      <c r="Y12" s="180"/>
      <c r="Z12" s="180"/>
      <c r="AA12" s="180"/>
      <c r="AB12" s="183"/>
      <c r="AC12" s="184"/>
      <c r="BR12" s="126"/>
      <c r="BS12" s="126"/>
      <c r="BT12" s="126"/>
      <c r="BU12" s="155"/>
      <c r="BV12" s="156"/>
      <c r="BW12" s="156"/>
      <c r="BX12" s="156"/>
      <c r="BY12" s="156"/>
      <c r="BZ12" s="156"/>
      <c r="CA12" s="156"/>
      <c r="CB12" s="157"/>
      <c r="CC12" s="188"/>
      <c r="CD12" s="188"/>
      <c r="CE12" s="188"/>
      <c r="CF12" s="189"/>
      <c r="CK12" s="49"/>
      <c r="CT12" s="127"/>
      <c r="CU12" s="129"/>
      <c r="CV12" s="129"/>
    </row>
    <row r="13" spans="1:136" s="1" customFormat="1" ht="14.1" customHeight="1" thickBot="1" x14ac:dyDescent="0.3">
      <c r="B13" s="25"/>
      <c r="C13" s="25"/>
      <c r="D13" s="25"/>
      <c r="E13" s="25"/>
      <c r="F13" s="25"/>
      <c r="G13" s="46"/>
      <c r="H13" s="46"/>
      <c r="I13" s="46"/>
      <c r="J13" s="46"/>
      <c r="K13" s="46"/>
      <c r="L13" s="46"/>
      <c r="M13" s="46"/>
      <c r="N13" s="46"/>
      <c r="O13" s="46"/>
      <c r="P13" s="46"/>
      <c r="Q13" s="46"/>
      <c r="R13" s="46"/>
      <c r="S13" s="46"/>
      <c r="T13" s="46"/>
      <c r="U13" s="46"/>
      <c r="V13" s="47"/>
      <c r="W13" s="47"/>
      <c r="AJ13" s="49"/>
      <c r="AK13" s="49"/>
      <c r="AL13" s="49"/>
      <c r="AM13" s="49"/>
      <c r="AN13" s="49"/>
      <c r="AO13" s="49"/>
      <c r="CK13" s="49"/>
      <c r="CT13" s="129"/>
      <c r="CU13" s="129"/>
      <c r="CV13" s="129"/>
      <c r="DE13" s="6"/>
      <c r="DF13" s="6"/>
      <c r="DG13" s="6"/>
      <c r="DH13" s="6"/>
      <c r="DI13" s="6"/>
      <c r="DJ13" s="7"/>
      <c r="DK13" s="7"/>
      <c r="DL13" s="7"/>
      <c r="DM13" s="7"/>
      <c r="DN13" s="7"/>
      <c r="DO13" s="7"/>
      <c r="DP13" s="7"/>
      <c r="DQ13" s="6"/>
      <c r="DR13" s="6"/>
      <c r="DS13" s="6"/>
      <c r="DT13" s="6"/>
      <c r="DU13" s="6"/>
      <c r="DV13" s="6"/>
      <c r="DW13" s="6"/>
      <c r="DX13" s="6"/>
      <c r="DY13" s="6"/>
      <c r="DZ13" s="6"/>
      <c r="EA13" s="6"/>
      <c r="EB13" s="6"/>
      <c r="EC13" s="6"/>
      <c r="ED13" s="6"/>
      <c r="EE13" s="6"/>
      <c r="EF13" s="6"/>
    </row>
    <row r="14" spans="1:136" s="1" customFormat="1" ht="13.5" customHeight="1" x14ac:dyDescent="0.2">
      <c r="B14" s="199" t="s">
        <v>590</v>
      </c>
      <c r="C14" s="200"/>
      <c r="D14" s="200"/>
      <c r="E14" s="200"/>
      <c r="F14" s="200"/>
      <c r="G14" s="201"/>
      <c r="H14" s="199" t="s">
        <v>591</v>
      </c>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1"/>
      <c r="AG14" s="280" t="s">
        <v>124</v>
      </c>
      <c r="AH14" s="281"/>
      <c r="AI14" s="281"/>
      <c r="AJ14" s="281"/>
      <c r="AK14" s="281"/>
      <c r="AL14" s="281"/>
      <c r="AM14" s="281"/>
      <c r="AN14" s="281"/>
      <c r="AO14" s="282"/>
      <c r="AP14" s="254" t="s">
        <v>125</v>
      </c>
      <c r="AQ14" s="255"/>
      <c r="AR14" s="255"/>
      <c r="AS14" s="255"/>
      <c r="AT14" s="255"/>
      <c r="AU14" s="255"/>
      <c r="AV14" s="255"/>
      <c r="AW14" s="255"/>
      <c r="AX14" s="255"/>
      <c r="AY14" s="255"/>
      <c r="AZ14" s="255"/>
      <c r="BA14" s="255"/>
      <c r="BB14" s="255"/>
      <c r="BC14" s="255"/>
      <c r="BD14" s="255"/>
      <c r="BE14" s="256"/>
      <c r="BF14" s="254" t="s">
        <v>131</v>
      </c>
      <c r="BG14" s="255"/>
      <c r="BH14" s="255"/>
      <c r="BI14" s="255"/>
      <c r="BJ14" s="255"/>
      <c r="BK14" s="255"/>
      <c r="BL14" s="255"/>
      <c r="BM14" s="255"/>
      <c r="BN14" s="256"/>
      <c r="BO14" s="254" t="s">
        <v>126</v>
      </c>
      <c r="BP14" s="255"/>
      <c r="BQ14" s="255"/>
      <c r="BR14" s="255"/>
      <c r="BS14" s="255"/>
      <c r="BT14" s="255"/>
      <c r="BU14" s="255"/>
      <c r="BV14" s="255"/>
      <c r="BW14" s="255"/>
      <c r="BX14" s="255"/>
      <c r="BY14" s="255"/>
      <c r="BZ14" s="255"/>
      <c r="CA14" s="255"/>
      <c r="CB14" s="255"/>
      <c r="CC14" s="255"/>
      <c r="CD14" s="255"/>
      <c r="CE14" s="255"/>
      <c r="CF14" s="256"/>
      <c r="CK14" s="49"/>
      <c r="CT14" s="127"/>
      <c r="CU14" s="129"/>
      <c r="CV14" s="129"/>
      <c r="DE14" s="6"/>
      <c r="DF14" s="6"/>
      <c r="DG14" s="6"/>
      <c r="DH14" s="6"/>
      <c r="DI14" s="6"/>
      <c r="DJ14" s="7"/>
      <c r="DK14" s="7"/>
      <c r="DL14" s="7"/>
      <c r="DM14" s="7"/>
      <c r="DN14" s="7"/>
      <c r="DO14" s="7"/>
      <c r="DP14" s="7"/>
      <c r="DQ14" s="6"/>
      <c r="DR14" s="6"/>
      <c r="DS14" s="6"/>
      <c r="DT14" s="6"/>
      <c r="DU14" s="6"/>
      <c r="DV14" s="6"/>
      <c r="DW14" s="6"/>
      <c r="DX14" s="6"/>
      <c r="DY14" s="6"/>
      <c r="DZ14" s="6"/>
      <c r="EA14" s="6"/>
      <c r="EB14" s="6"/>
      <c r="EC14" s="6"/>
      <c r="ED14" s="6"/>
      <c r="EE14" s="6"/>
      <c r="EF14" s="6"/>
    </row>
    <row r="15" spans="1:136" s="1" customFormat="1" ht="14.1" customHeight="1" x14ac:dyDescent="0.2">
      <c r="B15" s="202"/>
      <c r="C15" s="203"/>
      <c r="D15" s="203"/>
      <c r="E15" s="203"/>
      <c r="F15" s="203"/>
      <c r="G15" s="204"/>
      <c r="H15" s="202"/>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4"/>
      <c r="AG15" s="283"/>
      <c r="AH15" s="284"/>
      <c r="AI15" s="284"/>
      <c r="AJ15" s="284"/>
      <c r="AK15" s="284"/>
      <c r="AL15" s="284"/>
      <c r="AM15" s="284"/>
      <c r="AN15" s="284"/>
      <c r="AO15" s="285"/>
      <c r="AP15" s="257"/>
      <c r="AQ15" s="258"/>
      <c r="AR15" s="258"/>
      <c r="AS15" s="258"/>
      <c r="AT15" s="258"/>
      <c r="AU15" s="258"/>
      <c r="AV15" s="258"/>
      <c r="AW15" s="258"/>
      <c r="AX15" s="258"/>
      <c r="AY15" s="258"/>
      <c r="AZ15" s="258"/>
      <c r="BA15" s="258"/>
      <c r="BB15" s="258"/>
      <c r="BC15" s="258"/>
      <c r="BD15" s="258"/>
      <c r="BE15" s="259"/>
      <c r="BF15" s="257"/>
      <c r="BG15" s="258"/>
      <c r="BH15" s="258"/>
      <c r="BI15" s="258"/>
      <c r="BJ15" s="258"/>
      <c r="BK15" s="258"/>
      <c r="BL15" s="258"/>
      <c r="BM15" s="258"/>
      <c r="BN15" s="259"/>
      <c r="BO15" s="257"/>
      <c r="BP15" s="258"/>
      <c r="BQ15" s="258"/>
      <c r="BR15" s="258"/>
      <c r="BS15" s="258"/>
      <c r="BT15" s="258"/>
      <c r="BU15" s="258"/>
      <c r="BV15" s="258"/>
      <c r="BW15" s="258"/>
      <c r="BX15" s="258"/>
      <c r="BY15" s="258"/>
      <c r="BZ15" s="258"/>
      <c r="CA15" s="258"/>
      <c r="CB15" s="258"/>
      <c r="CC15" s="258"/>
      <c r="CD15" s="258"/>
      <c r="CE15" s="258"/>
      <c r="CF15" s="259"/>
      <c r="CK15" s="49"/>
      <c r="CT15" s="129"/>
      <c r="CU15" s="129"/>
      <c r="CV15" s="129"/>
      <c r="DE15" s="6"/>
      <c r="DF15" s="6"/>
      <c r="DG15" s="6"/>
      <c r="DH15" s="6"/>
      <c r="DI15" s="6"/>
      <c r="DJ15" s="7"/>
      <c r="DK15" s="7"/>
      <c r="DL15" s="7"/>
      <c r="DM15" s="7"/>
      <c r="DN15" s="7"/>
      <c r="DO15" s="7"/>
      <c r="DP15" s="7"/>
      <c r="DQ15" s="6"/>
      <c r="DR15" s="6"/>
      <c r="DS15" s="6"/>
      <c r="DT15" s="6"/>
      <c r="DU15" s="6"/>
      <c r="DV15" s="6"/>
      <c r="DW15" s="6"/>
      <c r="DX15" s="6"/>
      <c r="DY15" s="6"/>
      <c r="DZ15" s="6"/>
      <c r="EA15" s="6"/>
      <c r="EB15" s="6"/>
      <c r="EC15" s="6"/>
      <c r="ED15" s="6"/>
      <c r="EE15" s="6"/>
      <c r="EF15" s="6"/>
    </row>
    <row r="16" spans="1:136" s="1" customFormat="1" ht="14.1" customHeight="1" thickBot="1" x14ac:dyDescent="0.25">
      <c r="B16" s="205"/>
      <c r="C16" s="206"/>
      <c r="D16" s="206"/>
      <c r="E16" s="206"/>
      <c r="F16" s="206"/>
      <c r="G16" s="207"/>
      <c r="H16" s="205"/>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7"/>
      <c r="AG16" s="286"/>
      <c r="AH16" s="287"/>
      <c r="AI16" s="287"/>
      <c r="AJ16" s="287"/>
      <c r="AK16" s="287"/>
      <c r="AL16" s="287"/>
      <c r="AM16" s="287"/>
      <c r="AN16" s="287"/>
      <c r="AO16" s="288"/>
      <c r="AP16" s="260"/>
      <c r="AQ16" s="261"/>
      <c r="AR16" s="261"/>
      <c r="AS16" s="261"/>
      <c r="AT16" s="261"/>
      <c r="AU16" s="261"/>
      <c r="AV16" s="261"/>
      <c r="AW16" s="261"/>
      <c r="AX16" s="261"/>
      <c r="AY16" s="261"/>
      <c r="AZ16" s="261"/>
      <c r="BA16" s="261"/>
      <c r="BB16" s="261"/>
      <c r="BC16" s="261"/>
      <c r="BD16" s="261"/>
      <c r="BE16" s="262"/>
      <c r="BF16" s="260"/>
      <c r="BG16" s="261"/>
      <c r="BH16" s="261"/>
      <c r="BI16" s="261"/>
      <c r="BJ16" s="261"/>
      <c r="BK16" s="261"/>
      <c r="BL16" s="261"/>
      <c r="BM16" s="261"/>
      <c r="BN16" s="262"/>
      <c r="BO16" s="260"/>
      <c r="BP16" s="261"/>
      <c r="BQ16" s="261"/>
      <c r="BR16" s="261"/>
      <c r="BS16" s="261"/>
      <c r="BT16" s="261"/>
      <c r="BU16" s="261"/>
      <c r="BV16" s="261"/>
      <c r="BW16" s="261"/>
      <c r="BX16" s="261"/>
      <c r="BY16" s="261"/>
      <c r="BZ16" s="261"/>
      <c r="CA16" s="261"/>
      <c r="CB16" s="261"/>
      <c r="CC16" s="261"/>
      <c r="CD16" s="261"/>
      <c r="CE16" s="261"/>
      <c r="CF16" s="262"/>
      <c r="CK16" s="49"/>
      <c r="DH16" s="6"/>
      <c r="DI16" s="6"/>
      <c r="DJ16" s="7"/>
      <c r="DK16" s="7"/>
      <c r="DL16" s="7"/>
      <c r="DM16" s="7"/>
      <c r="DN16" s="7"/>
      <c r="DO16" s="7"/>
      <c r="DP16" s="7"/>
      <c r="DQ16" s="6"/>
      <c r="DR16" s="6"/>
      <c r="DS16" s="6"/>
      <c r="DT16" s="6"/>
      <c r="DU16" s="6"/>
      <c r="DV16" s="6"/>
      <c r="DW16" s="6"/>
      <c r="DX16" s="6"/>
      <c r="DY16" s="6"/>
      <c r="DZ16" s="6"/>
      <c r="EA16" s="6"/>
      <c r="EB16" s="6"/>
      <c r="EC16" s="6"/>
      <c r="ED16" s="6"/>
      <c r="EE16" s="6"/>
      <c r="EF16" s="6"/>
    </row>
    <row r="17" spans="1:116" s="1" customFormat="1" ht="14.1" customHeight="1" x14ac:dyDescent="0.2">
      <c r="B17" s="329" t="s">
        <v>71</v>
      </c>
      <c r="C17" s="290"/>
      <c r="D17" s="330"/>
      <c r="E17" s="333" t="s">
        <v>1</v>
      </c>
      <c r="F17" s="290"/>
      <c r="G17" s="334"/>
      <c r="H17" s="289" t="s">
        <v>2</v>
      </c>
      <c r="I17" s="290"/>
      <c r="J17" s="290"/>
      <c r="K17" s="330"/>
      <c r="L17" s="273" t="s">
        <v>70</v>
      </c>
      <c r="M17" s="274"/>
      <c r="N17" s="274"/>
      <c r="O17" s="274"/>
      <c r="P17" s="274"/>
      <c r="Q17" s="274"/>
      <c r="R17" s="274"/>
      <c r="S17" s="274"/>
      <c r="T17" s="274"/>
      <c r="U17" s="274"/>
      <c r="V17" s="274"/>
      <c r="W17" s="274"/>
      <c r="X17" s="274"/>
      <c r="Y17" s="274"/>
      <c r="Z17" s="275"/>
      <c r="AA17" s="333" t="s">
        <v>586</v>
      </c>
      <c r="AB17" s="273"/>
      <c r="AC17" s="354"/>
      <c r="AD17" s="368" t="s">
        <v>587</v>
      </c>
      <c r="AE17" s="290"/>
      <c r="AF17" s="334"/>
      <c r="AG17" s="289" t="s">
        <v>1091</v>
      </c>
      <c r="AH17" s="290"/>
      <c r="AI17" s="290"/>
      <c r="AJ17" s="317" t="s">
        <v>127</v>
      </c>
      <c r="AK17" s="318"/>
      <c r="AL17" s="319"/>
      <c r="AM17" s="264" t="s">
        <v>588</v>
      </c>
      <c r="AN17" s="264"/>
      <c r="AO17" s="326"/>
      <c r="AP17" s="329" t="s">
        <v>1104</v>
      </c>
      <c r="AQ17" s="290"/>
      <c r="AR17" s="330"/>
      <c r="AS17" s="333" t="s">
        <v>4</v>
      </c>
      <c r="AT17" s="290"/>
      <c r="AU17" s="330"/>
      <c r="AV17" s="208" t="s">
        <v>130</v>
      </c>
      <c r="AW17" s="209"/>
      <c r="AX17" s="210"/>
      <c r="AY17" s="208" t="s">
        <v>1102</v>
      </c>
      <c r="AZ17" s="209"/>
      <c r="BA17" s="210"/>
      <c r="BB17" s="245" t="s">
        <v>1101</v>
      </c>
      <c r="BC17" s="290"/>
      <c r="BD17" s="290"/>
      <c r="BE17" s="334"/>
      <c r="BF17" s="263" t="s">
        <v>123</v>
      </c>
      <c r="BG17" s="264"/>
      <c r="BH17" s="265"/>
      <c r="BI17" s="333" t="s">
        <v>129</v>
      </c>
      <c r="BJ17" s="290"/>
      <c r="BK17" s="330"/>
      <c r="BL17" s="342" t="s">
        <v>71</v>
      </c>
      <c r="BM17" s="343"/>
      <c r="BN17" s="344"/>
      <c r="BO17" s="329" t="s">
        <v>589</v>
      </c>
      <c r="BP17" s="273"/>
      <c r="BQ17" s="354"/>
      <c r="BR17" s="245" t="s">
        <v>128</v>
      </c>
      <c r="BS17" s="246"/>
      <c r="BT17" s="246"/>
      <c r="BU17" s="246"/>
      <c r="BV17" s="246"/>
      <c r="BW17" s="246"/>
      <c r="BX17" s="246"/>
      <c r="BY17" s="246"/>
      <c r="BZ17" s="246"/>
      <c r="CA17" s="246"/>
      <c r="CB17" s="246"/>
      <c r="CC17" s="246"/>
      <c r="CD17" s="246"/>
      <c r="CE17" s="246"/>
      <c r="CF17" s="247"/>
      <c r="CK17" s="49"/>
    </row>
    <row r="18" spans="1:116" s="1" customFormat="1" ht="14.1" customHeight="1" x14ac:dyDescent="0.2">
      <c r="B18" s="291"/>
      <c r="C18" s="292"/>
      <c r="D18" s="331"/>
      <c r="E18" s="335"/>
      <c r="F18" s="292"/>
      <c r="G18" s="336"/>
      <c r="H18" s="291"/>
      <c r="I18" s="292"/>
      <c r="J18" s="292"/>
      <c r="K18" s="331"/>
      <c r="L18" s="276"/>
      <c r="M18" s="276"/>
      <c r="N18" s="276"/>
      <c r="O18" s="276"/>
      <c r="P18" s="276"/>
      <c r="Q18" s="276"/>
      <c r="R18" s="276"/>
      <c r="S18" s="276"/>
      <c r="T18" s="276"/>
      <c r="U18" s="276"/>
      <c r="V18" s="276"/>
      <c r="W18" s="276"/>
      <c r="X18" s="276"/>
      <c r="Y18" s="276"/>
      <c r="Z18" s="277"/>
      <c r="AA18" s="355"/>
      <c r="AB18" s="356"/>
      <c r="AC18" s="357"/>
      <c r="AD18" s="335"/>
      <c r="AE18" s="292"/>
      <c r="AF18" s="336"/>
      <c r="AG18" s="291"/>
      <c r="AH18" s="292"/>
      <c r="AI18" s="292"/>
      <c r="AJ18" s="320"/>
      <c r="AK18" s="321"/>
      <c r="AL18" s="322"/>
      <c r="AM18" s="267"/>
      <c r="AN18" s="267"/>
      <c r="AO18" s="327"/>
      <c r="AP18" s="291"/>
      <c r="AQ18" s="292"/>
      <c r="AR18" s="331"/>
      <c r="AS18" s="335"/>
      <c r="AT18" s="292"/>
      <c r="AU18" s="331"/>
      <c r="AV18" s="211"/>
      <c r="AW18" s="212"/>
      <c r="AX18" s="213"/>
      <c r="AY18" s="211"/>
      <c r="AZ18" s="212"/>
      <c r="BA18" s="213"/>
      <c r="BB18" s="335"/>
      <c r="BC18" s="292"/>
      <c r="BD18" s="292"/>
      <c r="BE18" s="336"/>
      <c r="BF18" s="266"/>
      <c r="BG18" s="267"/>
      <c r="BH18" s="268"/>
      <c r="BI18" s="335"/>
      <c r="BJ18" s="292"/>
      <c r="BK18" s="331"/>
      <c r="BL18" s="345"/>
      <c r="BM18" s="345"/>
      <c r="BN18" s="346"/>
      <c r="BO18" s="361"/>
      <c r="BP18" s="356"/>
      <c r="BQ18" s="357"/>
      <c r="BR18" s="248"/>
      <c r="BS18" s="249"/>
      <c r="BT18" s="249"/>
      <c r="BU18" s="249"/>
      <c r="BV18" s="249"/>
      <c r="BW18" s="249"/>
      <c r="BX18" s="249"/>
      <c r="BY18" s="249"/>
      <c r="BZ18" s="249"/>
      <c r="CA18" s="249"/>
      <c r="CB18" s="249"/>
      <c r="CC18" s="249"/>
      <c r="CD18" s="249"/>
      <c r="CE18" s="249"/>
      <c r="CF18" s="250"/>
      <c r="CH18" s="242"/>
      <c r="CI18" s="218"/>
      <c r="CJ18" s="218"/>
      <c r="CK18" s="217"/>
      <c r="CL18" s="218"/>
      <c r="CM18" s="218"/>
      <c r="CN18" s="217"/>
      <c r="CO18" s="218"/>
      <c r="CP18" s="218"/>
      <c r="CQ18" s="217"/>
      <c r="CR18" s="218"/>
      <c r="CS18" s="218"/>
      <c r="CT18" s="369"/>
      <c r="CU18" s="369"/>
      <c r="CV18" s="369"/>
      <c r="CW18" s="369"/>
      <c r="CX18" s="369"/>
      <c r="CY18" s="369"/>
      <c r="CZ18" s="369"/>
    </row>
    <row r="19" spans="1:116" s="1" customFormat="1" ht="14.1" customHeight="1" thickBot="1" x14ac:dyDescent="0.25">
      <c r="A19" s="145"/>
      <c r="B19" s="293"/>
      <c r="C19" s="294"/>
      <c r="D19" s="332"/>
      <c r="E19" s="337"/>
      <c r="F19" s="294"/>
      <c r="G19" s="338"/>
      <c r="H19" s="293"/>
      <c r="I19" s="294"/>
      <c r="J19" s="294"/>
      <c r="K19" s="332"/>
      <c r="L19" s="278"/>
      <c r="M19" s="278"/>
      <c r="N19" s="278"/>
      <c r="O19" s="278"/>
      <c r="P19" s="278"/>
      <c r="Q19" s="278"/>
      <c r="R19" s="278"/>
      <c r="S19" s="278"/>
      <c r="T19" s="278"/>
      <c r="U19" s="278"/>
      <c r="V19" s="278"/>
      <c r="W19" s="278"/>
      <c r="X19" s="278"/>
      <c r="Y19" s="278"/>
      <c r="Z19" s="279"/>
      <c r="AA19" s="358"/>
      <c r="AB19" s="359"/>
      <c r="AC19" s="360"/>
      <c r="AD19" s="337"/>
      <c r="AE19" s="294"/>
      <c r="AF19" s="338"/>
      <c r="AG19" s="293"/>
      <c r="AH19" s="294"/>
      <c r="AI19" s="294"/>
      <c r="AJ19" s="323"/>
      <c r="AK19" s="324"/>
      <c r="AL19" s="325"/>
      <c r="AM19" s="270"/>
      <c r="AN19" s="270"/>
      <c r="AO19" s="328"/>
      <c r="AP19" s="293"/>
      <c r="AQ19" s="294"/>
      <c r="AR19" s="332"/>
      <c r="AS19" s="337"/>
      <c r="AT19" s="294"/>
      <c r="AU19" s="332"/>
      <c r="AV19" s="214"/>
      <c r="AW19" s="215"/>
      <c r="AX19" s="216"/>
      <c r="AY19" s="214"/>
      <c r="AZ19" s="215"/>
      <c r="BA19" s="216"/>
      <c r="BB19" s="337"/>
      <c r="BC19" s="294"/>
      <c r="BD19" s="294"/>
      <c r="BE19" s="338"/>
      <c r="BF19" s="269"/>
      <c r="BG19" s="270"/>
      <c r="BH19" s="271"/>
      <c r="BI19" s="337"/>
      <c r="BJ19" s="294"/>
      <c r="BK19" s="332"/>
      <c r="BL19" s="347"/>
      <c r="BM19" s="347"/>
      <c r="BN19" s="348"/>
      <c r="BO19" s="362"/>
      <c r="BP19" s="359"/>
      <c r="BQ19" s="360"/>
      <c r="BR19" s="251"/>
      <c r="BS19" s="252"/>
      <c r="BT19" s="252"/>
      <c r="BU19" s="252"/>
      <c r="BV19" s="252"/>
      <c r="BW19" s="252"/>
      <c r="BX19" s="252"/>
      <c r="BY19" s="252"/>
      <c r="BZ19" s="252"/>
      <c r="CA19" s="252"/>
      <c r="CB19" s="252"/>
      <c r="CC19" s="252"/>
      <c r="CD19" s="252"/>
      <c r="CE19" s="252"/>
      <c r="CF19" s="253"/>
      <c r="CH19" s="218"/>
      <c r="CI19" s="218"/>
      <c r="CJ19" s="218"/>
      <c r="CK19" s="218"/>
      <c r="CL19" s="218"/>
      <c r="CM19" s="218"/>
      <c r="CN19" s="218"/>
      <c r="CO19" s="218"/>
      <c r="CP19" s="218"/>
      <c r="CQ19" s="218"/>
      <c r="CR19" s="218"/>
      <c r="CS19" s="218"/>
      <c r="CT19" s="369"/>
      <c r="CU19" s="369"/>
      <c r="CV19" s="369"/>
      <c r="CW19" s="369"/>
      <c r="CX19" s="369"/>
      <c r="CY19" s="369"/>
      <c r="CZ19" s="369"/>
    </row>
    <row r="20" spans="1:116" s="1" customFormat="1" ht="13.5" customHeight="1" x14ac:dyDescent="0.2">
      <c r="A20" s="100"/>
      <c r="B20" s="339">
        <f>M4</f>
        <v>80</v>
      </c>
      <c r="C20" s="340"/>
      <c r="D20" s="340"/>
      <c r="E20" s="340">
        <f>IF(ISBLANK(L20),"",IF(B20&gt;=25000,27+ROUNDDOWN((B20-25000)/5000,0),IF(B20&gt;=10000,21+ROUNDDOWN((B20-10000)/2500,0),IF(B20&gt;=5000,16+ROUNDDOWN((B20-5000)/1000,0),IF(B20&gt;=2000,10+ROUNDDOWN((B20-2000)/500,0),IF(B20&gt;=250,3+ROUNDDOWN((B20-250)/250,0),IF(B20&gt;=100,2,1)))))))</f>
        <v>1</v>
      </c>
      <c r="F20" s="340"/>
      <c r="G20" s="341"/>
      <c r="H20" s="370" t="s">
        <v>1078</v>
      </c>
      <c r="I20" s="301"/>
      <c r="J20" s="301"/>
      <c r="K20" s="301"/>
      <c r="L20" s="306" t="s">
        <v>37</v>
      </c>
      <c r="M20" s="306"/>
      <c r="N20" s="306"/>
      <c r="O20" s="306"/>
      <c r="P20" s="306"/>
      <c r="Q20" s="306"/>
      <c r="R20" s="306"/>
      <c r="S20" s="306"/>
      <c r="T20" s="306"/>
      <c r="U20" s="306"/>
      <c r="V20" s="306"/>
      <c r="W20" s="306"/>
      <c r="X20" s="306"/>
      <c r="Y20" s="306"/>
      <c r="Z20" s="306"/>
      <c r="AA20" s="301">
        <v>0</v>
      </c>
      <c r="AB20" s="301"/>
      <c r="AC20" s="301"/>
      <c r="AD20" s="301">
        <v>14</v>
      </c>
      <c r="AE20" s="301"/>
      <c r="AF20" s="371"/>
      <c r="AG20" s="295">
        <f>IF(AND(H20="Skills",AA20=0),VLOOKUP(L20,'TE Kosten je Stufe'!$A$2:$B$82,2,FALSE),IF(AND(H20="Waffen",AA20=0),VLOOKUP(L20,'TE Kosten je Stufe'!$A$2:$B$82,2,FALSE),IF(H20="Zauber",VLOOKUP(Lernen!L20,ZauberGesamt,3,FALSE),IF(H20="Dweomer",VLOOKUP(Lernen!L20,DweomerGesamt,3,FALSE),IF(H20="Wunder",VLOOKUP(Lernen!L20,WunderGesamt,3,FALSE),IF(H20="Thauma",VLOOKUP(Lernen!L20,ThaumaturgieGesamt,3,FALSE),0))))))</f>
        <v>1</v>
      </c>
      <c r="AH20" s="296"/>
      <c r="AI20" s="296"/>
      <c r="AJ20" s="243">
        <f>SUMPRODUCT(('TE Kosten je Stufe'!A$2:A$82=L20)*('TE Kosten je Stufe'!C$1:S$1&gt;AA20)*('TE Kosten je Stufe'!C$1:S$1&lt;=AD20)*('TE Kosten je Stufe'!C$2:S$82))</f>
        <v>3</v>
      </c>
      <c r="AK20" s="243"/>
      <c r="AL20" s="243"/>
      <c r="AM20" s="243">
        <f>IF(ISBLANK(L20),"",IF(H20="Zauber",INDEX(KlasseKostenKat,MATCH(VLOOKUP(L20,ZauberGesamt,4,FALSE),SkillKatListe,0),MATCH(Klasse,KlassenListe2,0)),IF(H20="Thauma",INDEX(KlasseKostenKat,MATCH(VLOOKUP(L20,ThaumaturgieGesamt,4,FALSE),SkillKatListe,0),MATCH(Klasse,KlassenListe2,0)),IF(H20="Wunder",INDEX(KlasseKostenKat,MATCH(VLOOKUP(L20,WunderGesamt,4,FALSE),SkillKatListe,0),MATCH(Klasse,KlassenListe2,0)),IF(H20="Dweomer",INDEX(KlasseKostenKat,MATCH(VLOOKUP(L20,DweomerGesamt,4,FALSE),SkillKatListe,0),MATCH(Klasse,KlassenListe2,0)),INDEX(KlasseKostenSkill,MATCH(L20,SkillNamenListe,0),MATCH(Klasse,KlassenListe2,0)))))))</f>
        <v>20</v>
      </c>
      <c r="AN20" s="243"/>
      <c r="AO20" s="244"/>
      <c r="AP20" s="307">
        <v>90</v>
      </c>
      <c r="AQ20" s="308"/>
      <c r="AR20" s="308"/>
      <c r="AS20" s="308">
        <v>1</v>
      </c>
      <c r="AT20" s="308"/>
      <c r="AU20" s="308"/>
      <c r="AV20" s="301">
        <v>10</v>
      </c>
      <c r="AW20" s="301"/>
      <c r="AX20" s="301"/>
      <c r="AY20" s="301"/>
      <c r="AZ20" s="301"/>
      <c r="BA20" s="301"/>
      <c r="BB20" s="302"/>
      <c r="BC20" s="302"/>
      <c r="BD20" s="302"/>
      <c r="BE20" s="303"/>
      <c r="BF20" s="272">
        <f>IF(AY20="X",20,IF(OR(H20="Zauber",H20="Dweomer",H20="Wunder",H20="Thauma"),SUM(AV20*$AB$11)+((AG20-AS20)*$AB$8),SUM(AV20*$AB$11)+((AJ20-AS20)*$AB$4)+(AG20*$AB$6)))</f>
        <v>340</v>
      </c>
      <c r="BG20" s="243"/>
      <c r="BH20" s="243"/>
      <c r="BI20" s="340">
        <f>IF(OR(H20="skills",H20="Waffen"),(AG20*6)+(AJ20*2),IF(AY20="X",2,(AG20*4)))</f>
        <v>12</v>
      </c>
      <c r="BJ20" s="340"/>
      <c r="BK20" s="340"/>
      <c r="BL20" s="243">
        <f>IF(ISBLANK(L20),,IF(OR(H20="Zauber",H20="Dweomer",H20="Thauma",H20="Wunder"),SUM(AG20*AM20),SUM((AG20*AM20*3)+(AJ20*AM20))))</f>
        <v>120</v>
      </c>
      <c r="BM20" s="243"/>
      <c r="BN20" s="244"/>
      <c r="BO20" s="228">
        <f t="shared" ref="BO20" si="0">IF(ISBLANK(L20),"",IF(OR(H20="Skills",H20="Waffen"),((AJ20-AS20)*AM20)+(AG20*AM20*3)-AP20-AV20-(ROUND(BL20*BB20,0)),IF(AY20="X",SUM(ROUND((AG20*AM20)/3,0)-AP20),(AG20-AS20)*AM20-AP20-AV20-(ROUND(BL20*BB20,0)))))</f>
        <v>0</v>
      </c>
      <c r="BP20" s="229"/>
      <c r="BQ20" s="230"/>
      <c r="BR20" s="243" t="str">
        <f>IF(BL20&lt;1,"noch nicht gelernt",IF(CG20&lt;&gt;"",CG20,IF(CJ20&lt;&gt;"",CJ20,IF(CH20&lt;&gt;"",CH20,IF(CI20&lt;&gt;"",CI20,IF(CK20&lt;&gt;"",CK20,"Alles OK"))))))</f>
        <v>Alles OK</v>
      </c>
      <c r="BS20" s="243"/>
      <c r="BT20" s="243"/>
      <c r="BU20" s="243"/>
      <c r="BV20" s="243"/>
      <c r="BW20" s="243"/>
      <c r="BX20" s="243"/>
      <c r="BY20" s="243"/>
      <c r="BZ20" s="243"/>
      <c r="CA20" s="243"/>
      <c r="CB20" s="243"/>
      <c r="CC20" s="243"/>
      <c r="CD20" s="243"/>
      <c r="CE20" s="243"/>
      <c r="CF20" s="244"/>
      <c r="CG20" s="164" t="str">
        <f>IF(AND(AY20&lt;&gt;"",OR(BB20&lt;&gt;"",AS20&lt;&gt;"")),"Rolle/Ogam ohne PP/Bücher/Lehrer","")</f>
        <v/>
      </c>
      <c r="CH20" s="164" t="str">
        <f>IF(AND(AY20="X",OR(H20="Skills",H20="Waffen")),"Rolle/Ogam geht nur bei Zaubern","")</f>
        <v/>
      </c>
      <c r="CI20" s="164" t="str">
        <f>IF(BO20&lt;0,"Es wurden zu viele Punkte eingesetzt.","")</f>
        <v/>
      </c>
      <c r="CJ20" s="164"/>
      <c r="CK20" s="372" t="str">
        <f>IF(BO20&gt;0,"Es fehlen noch Punkte","")</f>
        <v/>
      </c>
    </row>
    <row r="21" spans="1:116" s="1" customFormat="1" ht="14.1" customHeight="1" x14ac:dyDescent="0.2">
      <c r="A21" s="100"/>
      <c r="B21" s="192"/>
      <c r="C21" s="190"/>
      <c r="D21" s="190"/>
      <c r="E21" s="190"/>
      <c r="F21" s="190"/>
      <c r="G21" s="191"/>
      <c r="H21" s="193"/>
      <c r="I21" s="165"/>
      <c r="J21" s="165"/>
      <c r="K21" s="165"/>
      <c r="L21" s="169"/>
      <c r="M21" s="169"/>
      <c r="N21" s="169"/>
      <c r="O21" s="169"/>
      <c r="P21" s="169"/>
      <c r="Q21" s="169"/>
      <c r="R21" s="169"/>
      <c r="S21" s="169"/>
      <c r="T21" s="169"/>
      <c r="U21" s="169"/>
      <c r="V21" s="169"/>
      <c r="W21" s="169"/>
      <c r="X21" s="169"/>
      <c r="Y21" s="169"/>
      <c r="Z21" s="169"/>
      <c r="AA21" s="165"/>
      <c r="AB21" s="165"/>
      <c r="AC21" s="165"/>
      <c r="AD21" s="165"/>
      <c r="AE21" s="165"/>
      <c r="AF21" s="172"/>
      <c r="AG21" s="175"/>
      <c r="AH21" s="176"/>
      <c r="AI21" s="176"/>
      <c r="AJ21" s="173"/>
      <c r="AK21" s="173"/>
      <c r="AL21" s="173"/>
      <c r="AM21" s="173"/>
      <c r="AN21" s="173"/>
      <c r="AO21" s="174"/>
      <c r="AP21" s="170"/>
      <c r="AQ21" s="171"/>
      <c r="AR21" s="171"/>
      <c r="AS21" s="171"/>
      <c r="AT21" s="171"/>
      <c r="AU21" s="171"/>
      <c r="AV21" s="165"/>
      <c r="AW21" s="165"/>
      <c r="AX21" s="165"/>
      <c r="AY21" s="165"/>
      <c r="AZ21" s="165"/>
      <c r="BA21" s="165"/>
      <c r="BB21" s="304"/>
      <c r="BC21" s="304"/>
      <c r="BD21" s="304"/>
      <c r="BE21" s="305"/>
      <c r="BF21" s="223"/>
      <c r="BG21" s="173"/>
      <c r="BH21" s="173"/>
      <c r="BI21" s="190"/>
      <c r="BJ21" s="190"/>
      <c r="BK21" s="190"/>
      <c r="BL21" s="173"/>
      <c r="BM21" s="173"/>
      <c r="BN21" s="174"/>
      <c r="BO21" s="231"/>
      <c r="BP21" s="232"/>
      <c r="BQ21" s="233"/>
      <c r="BR21" s="173"/>
      <c r="BS21" s="173"/>
      <c r="BT21" s="173"/>
      <c r="BU21" s="173"/>
      <c r="BV21" s="173"/>
      <c r="BW21" s="173"/>
      <c r="BX21" s="173"/>
      <c r="BY21" s="173"/>
      <c r="BZ21" s="173"/>
      <c r="CA21" s="173"/>
      <c r="CB21" s="173"/>
      <c r="CC21" s="173"/>
      <c r="CD21" s="173"/>
      <c r="CE21" s="173"/>
      <c r="CF21" s="174"/>
      <c r="CG21" s="164"/>
      <c r="CH21" s="164"/>
      <c r="CI21" s="164"/>
      <c r="CJ21" s="164"/>
      <c r="CK21" s="372"/>
    </row>
    <row r="22" spans="1:116" s="1" customFormat="1" ht="14.1" customHeight="1" x14ac:dyDescent="0.2">
      <c r="A22" s="100"/>
      <c r="B22" s="192">
        <f>IF(ISBLANK(L22),"",B20+AP20)</f>
        <v>170</v>
      </c>
      <c r="C22" s="190"/>
      <c r="D22" s="190"/>
      <c r="E22" s="190">
        <f t="shared" ref="E22" si="1">IF(ISBLANK(L22),"",IF(B22&gt;=25000,27+ROUNDDOWN((B22-25000)/5000,0),IF(B22&gt;=10000,21+ROUNDDOWN((B22-10000)/2500,0),IF(B22&gt;=5000,16+ROUNDDOWN((B22-5000)/1000,0),IF(B22&gt;=2000,10+ROUNDDOWN((B22-2000)/500,0),IF(B22&gt;=250,3+ROUNDDOWN((B22-250)/250,0),IF(B22&gt;=100,2,1)))))))</f>
        <v>2</v>
      </c>
      <c r="F22" s="190"/>
      <c r="G22" s="191"/>
      <c r="H22" s="193" t="s">
        <v>650</v>
      </c>
      <c r="I22" s="165"/>
      <c r="J22" s="165"/>
      <c r="K22" s="165"/>
      <c r="L22" s="169" t="s">
        <v>676</v>
      </c>
      <c r="M22" s="169"/>
      <c r="N22" s="169"/>
      <c r="O22" s="169"/>
      <c r="P22" s="169"/>
      <c r="Q22" s="169"/>
      <c r="R22" s="169"/>
      <c r="S22" s="169"/>
      <c r="T22" s="169"/>
      <c r="U22" s="169"/>
      <c r="V22" s="169"/>
      <c r="W22" s="169"/>
      <c r="X22" s="169"/>
      <c r="Y22" s="169"/>
      <c r="Z22" s="169"/>
      <c r="AA22" s="165">
        <v>0</v>
      </c>
      <c r="AB22" s="165"/>
      <c r="AC22" s="165"/>
      <c r="AD22" s="165">
        <v>8</v>
      </c>
      <c r="AE22" s="165"/>
      <c r="AF22" s="172"/>
      <c r="AG22" s="175">
        <f>IF(AND(H22="Skills",AA22=0),VLOOKUP(L22,'TE Kosten je Stufe'!$A$2:$B$82,2,FALSE),IF(AND(H22="Waffen",AA22=0),VLOOKUP(L22,'TE Kosten je Stufe'!$A$2:$B$82,2,FALSE),IF(H22="Zauber",VLOOKUP(Lernen!L22,ZauberGesamt,3,FALSE),IF(H22="Dweomer",VLOOKUP(Lernen!L22,DweomerGesamt,3,FALSE),IF(H22="Wunder",VLOOKUP(Lernen!L22,WunderGesamt,3,FALSE),IF(H22="Thauma",VLOOKUP(Lernen!L22,ThaumaturgieGesamt,3,FALSE),0))))))</f>
        <v>3</v>
      </c>
      <c r="AH22" s="176"/>
      <c r="AI22" s="176"/>
      <c r="AJ22" s="173">
        <f>SUMPRODUCT(('TE Kosten je Stufe'!A$2:A$82=L22)*('TE Kosten je Stufe'!C$1:S$1&gt;AA22)*('TE Kosten je Stufe'!C$1:S$1&lt;=AD22)*('TE Kosten je Stufe'!C$2:S$82))</f>
        <v>0</v>
      </c>
      <c r="AK22" s="173"/>
      <c r="AL22" s="173"/>
      <c r="AM22" s="173">
        <f>IF(ISBLANK(L22),"",IF(H22="Zauber",INDEX(KlasseKostenKat,MATCH(VLOOKUP(L22,ZauberGesamt,4,FALSE),SkillKatListe,0),MATCH(Klasse,KlassenListe2,0)),IF(H22="Thauma",INDEX(KlasseKostenKat,MATCH(VLOOKUP(L22,ThaumaturgieGesamt,4,FALSE),SkillKatListe,0),MATCH(Klasse,KlassenListe2,0)),IF(H22="Wunder",INDEX(KlasseKostenKat,MATCH(VLOOKUP(L22,WunderGesamt,4,FALSE),SkillKatListe,0),MATCH(Klasse,KlassenListe2,0)),IF(H22="Dweomer",INDEX(KlasseKostenKat,MATCH(VLOOKUP(L22,DweomerGesamt,4,FALSE),SkillKatListe,0),MATCH(Klasse,KlassenListe2,0)),INDEX(KlasseKostenSkill,MATCH(L22,SkillNamenListe,0),MATCH(Klasse,KlassenListe2,0)))))))</f>
        <v>60</v>
      </c>
      <c r="AN22" s="173"/>
      <c r="AO22" s="174"/>
      <c r="AP22" s="170">
        <v>60</v>
      </c>
      <c r="AQ22" s="171"/>
      <c r="AR22" s="171"/>
      <c r="AS22" s="171"/>
      <c r="AT22" s="171"/>
      <c r="AU22" s="171"/>
      <c r="AV22" s="165"/>
      <c r="AW22" s="165"/>
      <c r="AX22" s="165"/>
      <c r="AY22" s="165" t="s">
        <v>1103</v>
      </c>
      <c r="AZ22" s="165"/>
      <c r="BA22" s="165"/>
      <c r="BB22" s="166"/>
      <c r="BC22" s="167"/>
      <c r="BD22" s="167"/>
      <c r="BE22" s="168"/>
      <c r="BF22" s="223">
        <f>IF(AY22="X",20,IF(OR(H22="Zauber",H22="Dweomer",H22="Wunder",H22="Thauma"),SUM(AV22*$AB$11)+((AG22-AS22)*$AB$8),SUM(AV22*$AB$11)+((AJ22-AS22)*$AB$4)+(AG22*$AB$6)))</f>
        <v>20</v>
      </c>
      <c r="BG22" s="173"/>
      <c r="BH22" s="173"/>
      <c r="BI22" s="190">
        <f t="shared" ref="BI22" si="2">IF(OR(H22="skills",H22="Waffen"),(AG22*6)+(AJ22*2),IF(AY22="X",2,(AG22*4)))</f>
        <v>2</v>
      </c>
      <c r="BJ22" s="190"/>
      <c r="BK22" s="190"/>
      <c r="BL22" s="173">
        <f t="shared" ref="BL22" si="3">IF(ISBLANK(L22),,IF(OR(H22="Zauber",H22="Dweomer",H22="Thauma",H22="Wunder"),SUM(AG22*AM22),SUM((AG22*AM22*3)+(AJ22*AM22))))</f>
        <v>180</v>
      </c>
      <c r="BM22" s="173"/>
      <c r="BN22" s="174"/>
      <c r="BO22" s="228">
        <f t="shared" ref="BO22" si="4">IF(ISBLANK(L22),"",IF(OR(H22="Skills",H22="Waffen"),((AJ22-AS22)*AM22)+(AG22*AM22*3)-AP22-AV22-(ROUND(BL22*BB22,0)),IF(AY22="X",SUM(ROUND((AG22*AM22)/3,0)-AP22),(AG22-AS22)*AM22-AP22-AV22-(ROUND(BL22*BB22,0)))))</f>
        <v>0</v>
      </c>
      <c r="BP22" s="229"/>
      <c r="BQ22" s="230"/>
      <c r="BR22" s="173" t="str">
        <f t="shared" ref="BR22" si="5">IF(BL22&lt;1,"noch nicht gelernt",IF(CG22&lt;&gt;"",CG22,IF(CJ22&lt;&gt;"",CJ22,IF(CH22&lt;&gt;"",CH22,IF(CI22&lt;&gt;"",CI22,IF(CK22&lt;&gt;"",CK22,"Alles OK"))))))</f>
        <v>Alles OK</v>
      </c>
      <c r="BS22" s="173"/>
      <c r="BT22" s="173"/>
      <c r="BU22" s="173"/>
      <c r="BV22" s="173"/>
      <c r="BW22" s="173"/>
      <c r="BX22" s="173"/>
      <c r="BY22" s="173"/>
      <c r="BZ22" s="173"/>
      <c r="CA22" s="173"/>
      <c r="CB22" s="173"/>
      <c r="CC22" s="173"/>
      <c r="CD22" s="173"/>
      <c r="CE22" s="173"/>
      <c r="CF22" s="174"/>
      <c r="CG22" s="164" t="str">
        <f t="shared" ref="CG22" si="6">IF(AND(AY22&lt;&gt;"",OR(BB22&lt;&gt;"",AS22&lt;&gt;"")),"Rolle/Ogam ohne PP/Bücher/Lehrer","")</f>
        <v/>
      </c>
      <c r="CH22" s="164" t="str">
        <f t="shared" ref="CH22" si="7">IF(AND(AY22="X",OR(H22="Skills",H22="Waffen")),"Rolle/Ogam geht nur bei Zaubern","")</f>
        <v/>
      </c>
      <c r="CI22" s="164" t="str">
        <f t="shared" ref="CI22" si="8">IF(BO22&lt;0,"Es wurden zu viele Punkte eingesetzt.","")</f>
        <v/>
      </c>
      <c r="CJ22" s="164"/>
      <c r="CK22" s="372" t="str">
        <f t="shared" ref="CK22" si="9">IF(BO22&gt;0,"Es fehlen noch Punkte","")</f>
        <v/>
      </c>
    </row>
    <row r="23" spans="1:116" s="1" customFormat="1" ht="14.1" customHeight="1" x14ac:dyDescent="0.2">
      <c r="B23" s="192"/>
      <c r="C23" s="190"/>
      <c r="D23" s="190"/>
      <c r="E23" s="190"/>
      <c r="F23" s="190"/>
      <c r="G23" s="191"/>
      <c r="H23" s="193"/>
      <c r="I23" s="165"/>
      <c r="J23" s="165"/>
      <c r="K23" s="165"/>
      <c r="L23" s="169"/>
      <c r="M23" s="169"/>
      <c r="N23" s="169"/>
      <c r="O23" s="169"/>
      <c r="P23" s="169"/>
      <c r="Q23" s="169"/>
      <c r="R23" s="169"/>
      <c r="S23" s="169"/>
      <c r="T23" s="169"/>
      <c r="U23" s="169"/>
      <c r="V23" s="169"/>
      <c r="W23" s="169"/>
      <c r="X23" s="169"/>
      <c r="Y23" s="169"/>
      <c r="Z23" s="169"/>
      <c r="AA23" s="165"/>
      <c r="AB23" s="165"/>
      <c r="AC23" s="165"/>
      <c r="AD23" s="165"/>
      <c r="AE23" s="165"/>
      <c r="AF23" s="172"/>
      <c r="AG23" s="175"/>
      <c r="AH23" s="176"/>
      <c r="AI23" s="176"/>
      <c r="AJ23" s="173"/>
      <c r="AK23" s="173"/>
      <c r="AL23" s="173"/>
      <c r="AM23" s="173"/>
      <c r="AN23" s="173"/>
      <c r="AO23" s="174"/>
      <c r="AP23" s="170"/>
      <c r="AQ23" s="171"/>
      <c r="AR23" s="171"/>
      <c r="AS23" s="171"/>
      <c r="AT23" s="171"/>
      <c r="AU23" s="171"/>
      <c r="AV23" s="165"/>
      <c r="AW23" s="165"/>
      <c r="AX23" s="165"/>
      <c r="AY23" s="165"/>
      <c r="AZ23" s="165"/>
      <c r="BA23" s="165"/>
      <c r="BB23" s="167"/>
      <c r="BC23" s="167"/>
      <c r="BD23" s="167"/>
      <c r="BE23" s="168"/>
      <c r="BF23" s="223"/>
      <c r="BG23" s="173"/>
      <c r="BH23" s="173"/>
      <c r="BI23" s="190"/>
      <c r="BJ23" s="190"/>
      <c r="BK23" s="190"/>
      <c r="BL23" s="173"/>
      <c r="BM23" s="173"/>
      <c r="BN23" s="174"/>
      <c r="BO23" s="231"/>
      <c r="BP23" s="232"/>
      <c r="BQ23" s="233"/>
      <c r="BR23" s="173"/>
      <c r="BS23" s="173"/>
      <c r="BT23" s="173"/>
      <c r="BU23" s="173"/>
      <c r="BV23" s="173"/>
      <c r="BW23" s="173"/>
      <c r="BX23" s="173"/>
      <c r="BY23" s="173"/>
      <c r="BZ23" s="173"/>
      <c r="CA23" s="173"/>
      <c r="CB23" s="173"/>
      <c r="CC23" s="173"/>
      <c r="CD23" s="173"/>
      <c r="CE23" s="173"/>
      <c r="CF23" s="174"/>
      <c r="CG23" s="164"/>
      <c r="CH23" s="164"/>
      <c r="CI23" s="164"/>
      <c r="CJ23" s="164"/>
      <c r="CK23" s="372"/>
    </row>
    <row r="24" spans="1:116" s="1" customFormat="1" ht="14.1" customHeight="1" x14ac:dyDescent="0.2">
      <c r="B24" s="192">
        <f>IF(ISBLANK(L24),"",B22+AP22)</f>
        <v>230</v>
      </c>
      <c r="C24" s="190"/>
      <c r="D24" s="190"/>
      <c r="E24" s="190">
        <f t="shared" ref="E24" si="10">IF(ISBLANK(L24),"",IF(B24&gt;=25000,27+ROUNDDOWN((B24-25000)/5000,0),IF(B24&gt;=10000,21+ROUNDDOWN((B24-10000)/2500,0),IF(B24&gt;=5000,16+ROUNDDOWN((B24-5000)/1000,0),IF(B24&gt;=2000,10+ROUNDDOWN((B24-2000)/500,0),IF(B24&gt;=250,3+ROUNDDOWN((B24-250)/250,0),IF(B24&gt;=100,2,1)))))))</f>
        <v>2</v>
      </c>
      <c r="F24" s="190"/>
      <c r="G24" s="191"/>
      <c r="H24" s="193" t="s">
        <v>6</v>
      </c>
      <c r="I24" s="165"/>
      <c r="J24" s="165"/>
      <c r="K24" s="165"/>
      <c r="L24" s="169" t="s">
        <v>153</v>
      </c>
      <c r="M24" s="169"/>
      <c r="N24" s="169"/>
      <c r="O24" s="169"/>
      <c r="P24" s="169"/>
      <c r="Q24" s="169"/>
      <c r="R24" s="169"/>
      <c r="S24" s="169"/>
      <c r="T24" s="169"/>
      <c r="U24" s="169"/>
      <c r="V24" s="169"/>
      <c r="W24" s="169"/>
      <c r="X24" s="169"/>
      <c r="Y24" s="169"/>
      <c r="Z24" s="169"/>
      <c r="AA24" s="165"/>
      <c r="AB24" s="165"/>
      <c r="AC24" s="165"/>
      <c r="AD24" s="165"/>
      <c r="AE24" s="165"/>
      <c r="AF24" s="172"/>
      <c r="AG24" s="175">
        <f>IF(AND(H24="Skills",AA24=0),VLOOKUP(L24,'TE Kosten je Stufe'!$A$2:$B$82,2,FALSE),IF(AND(H24="Waffen",AA24=0),VLOOKUP(L24,'TE Kosten je Stufe'!$A$2:$B$82,2,FALSE),IF(H24="Zauber",VLOOKUP(Lernen!L24,ZauberGesamt,3,FALSE),IF(H24="Dweomer",VLOOKUP(Lernen!L24,DweomerGesamt,3,FALSE),IF(H24="Wunder",VLOOKUP(Lernen!L24,WunderGesamt,3,FALSE),IF(H24="Thauma",VLOOKUP(Lernen!L24,ThaumaturgieGesamt,3,FALSE),0))))))</f>
        <v>1</v>
      </c>
      <c r="AH24" s="176"/>
      <c r="AI24" s="176"/>
      <c r="AJ24" s="173">
        <f>SUMPRODUCT(('TE Kosten je Stufe'!A$2:A$82=L24)*('TE Kosten je Stufe'!C$1:S$1&gt;AA24)*('TE Kosten je Stufe'!C$1:S$1&lt;=AD24)*('TE Kosten je Stufe'!C$2:S$82))</f>
        <v>0</v>
      </c>
      <c r="AK24" s="173"/>
      <c r="AL24" s="173"/>
      <c r="AM24" s="173">
        <f>IF(ISBLANK(L24),"",IF(H24="Zauber",INDEX(KlasseKostenKat,MATCH(VLOOKUP(L24,ZauberGesamt,4,FALSE),SkillKatListe,0),MATCH(Klasse,KlassenListe2,0)),IF(H24="Thauma",INDEX(KlasseKostenKat,MATCH(VLOOKUP(L24,ThaumaturgieGesamt,4,FALSE),SkillKatListe,0),MATCH(Klasse,KlassenListe2,0)),IF(H24="Wunder",INDEX(KlasseKostenKat,MATCH(VLOOKUP(L24,WunderGesamt,4,FALSE),SkillKatListe,0),MATCH(Klasse,KlassenListe2,0)),IF(H24="Dweomer",INDEX(KlasseKostenKat,MATCH(VLOOKUP(L24,DweomerGesamt,4,FALSE),SkillKatListe,0),MATCH(Klasse,KlassenListe2,0)),INDEX(KlasseKostenSkill,MATCH(L24,SkillNamenListe,0),MATCH(Klasse,KlassenListe2,0)))))))</f>
        <v>60</v>
      </c>
      <c r="AN24" s="173"/>
      <c r="AO24" s="174"/>
      <c r="AP24" s="170">
        <v>45</v>
      </c>
      <c r="AQ24" s="171"/>
      <c r="AR24" s="171"/>
      <c r="AS24" s="171"/>
      <c r="AT24" s="171"/>
      <c r="AU24" s="171"/>
      <c r="AV24" s="165">
        <v>15</v>
      </c>
      <c r="AW24" s="165"/>
      <c r="AX24" s="165"/>
      <c r="AY24" s="165"/>
      <c r="AZ24" s="165"/>
      <c r="BA24" s="165"/>
      <c r="BB24" s="166"/>
      <c r="BC24" s="167"/>
      <c r="BD24" s="167"/>
      <c r="BE24" s="168"/>
      <c r="BF24" s="223">
        <f>IF(AY24="X",20,IF(OR(H24="Zauber",H24="Dweomer",H24="Wunder",H24="Thauma"),SUM(AV24*$AB$11)+((AG24-AS24)*$AB$8),SUM(AV24*$AB$11)+((AJ24-AS24)*$AB$4)+(AG24*$AB$6)))</f>
        <v>250</v>
      </c>
      <c r="BG24" s="173"/>
      <c r="BH24" s="173"/>
      <c r="BI24" s="190">
        <f>IF(OR(H24="skills",H24="Waffen"),(AG24*6)+(AJ24*2),IF(AY24="X",2,(AG24*4)))</f>
        <v>4</v>
      </c>
      <c r="BJ24" s="190"/>
      <c r="BK24" s="190"/>
      <c r="BL24" s="173">
        <f t="shared" ref="BL24" si="11">IF(ISBLANK(L24),,IF(OR(H24="Zauber",H24="Dweomer",H24="Thauma",H24="Wunder"),SUM(AG24*AM24),SUM((AG24*AM24*3)+(AJ24*AM24))))</f>
        <v>60</v>
      </c>
      <c r="BM24" s="173"/>
      <c r="BN24" s="174"/>
      <c r="BO24" s="228">
        <f t="shared" ref="BO24" si="12">IF(ISBLANK(L24),"",IF(OR(H24="Skills",H24="Waffen"),((AJ24-AS24)*AM24)+(AG24*AM24*3)-AP24-AV24-(ROUND(BL24*BB24,0)),IF(AY24="X",SUM(ROUND((AG24*AM24)/3,0)-AP24),(AG24-AS24)*AM24-AP24-AV24-(ROUND(BL24*BB24,0)))))</f>
        <v>0</v>
      </c>
      <c r="BP24" s="229"/>
      <c r="BQ24" s="230"/>
      <c r="BR24" s="173" t="str">
        <f t="shared" ref="BR24" si="13">IF(BL24&lt;1,"noch nicht gelernt",IF(CG24&lt;&gt;"",CG24,IF(CJ24&lt;&gt;"",CJ24,IF(CH24&lt;&gt;"",CH24,IF(CI24&lt;&gt;"",CI24,IF(CK24&lt;&gt;"",CK24,"Alles OK"))))))</f>
        <v>Alles OK</v>
      </c>
      <c r="BS24" s="173"/>
      <c r="BT24" s="173"/>
      <c r="BU24" s="173"/>
      <c r="BV24" s="173"/>
      <c r="BW24" s="173"/>
      <c r="BX24" s="173"/>
      <c r="BY24" s="173"/>
      <c r="BZ24" s="173"/>
      <c r="CA24" s="173"/>
      <c r="CB24" s="173"/>
      <c r="CC24" s="173"/>
      <c r="CD24" s="173"/>
      <c r="CE24" s="173"/>
      <c r="CF24" s="174"/>
      <c r="CG24" s="164" t="str">
        <f t="shared" ref="CG24" si="14">IF(AND(AY24&lt;&gt;"",OR(BB24&lt;&gt;"",AS24&lt;&gt;"")),"Rolle/Ogam ohne PP/Bücher/Lehrer","")</f>
        <v/>
      </c>
      <c r="CH24" s="164" t="str">
        <f t="shared" ref="CH24" si="15">IF(AND(AY24="X",OR(H24="Skills",H24="Waffen")),"Rolle/Ogam geht nur bei Zaubern","")</f>
        <v/>
      </c>
      <c r="CI24" s="164" t="str">
        <f t="shared" ref="CI24" si="16">IF(BO24&lt;0,"Es wurden zu viele Punkte eingesetzt.","")</f>
        <v/>
      </c>
      <c r="CJ24" s="164"/>
      <c r="CK24" s="372" t="str">
        <f t="shared" ref="CK24" si="17">IF(BO24&gt;0,"Es fehlen noch Punkte","")</f>
        <v/>
      </c>
    </row>
    <row r="25" spans="1:116" s="1" customFormat="1" ht="14.1" customHeight="1" x14ac:dyDescent="0.2">
      <c r="B25" s="192"/>
      <c r="C25" s="190"/>
      <c r="D25" s="190"/>
      <c r="E25" s="190"/>
      <c r="F25" s="190"/>
      <c r="G25" s="191"/>
      <c r="H25" s="193"/>
      <c r="I25" s="165"/>
      <c r="J25" s="165"/>
      <c r="K25" s="165"/>
      <c r="L25" s="169"/>
      <c r="M25" s="169"/>
      <c r="N25" s="169"/>
      <c r="O25" s="169"/>
      <c r="P25" s="169"/>
      <c r="Q25" s="169"/>
      <c r="R25" s="169"/>
      <c r="S25" s="169"/>
      <c r="T25" s="169"/>
      <c r="U25" s="169"/>
      <c r="V25" s="169"/>
      <c r="W25" s="169"/>
      <c r="X25" s="169"/>
      <c r="Y25" s="169"/>
      <c r="Z25" s="169"/>
      <c r="AA25" s="165"/>
      <c r="AB25" s="165"/>
      <c r="AC25" s="165"/>
      <c r="AD25" s="165"/>
      <c r="AE25" s="165"/>
      <c r="AF25" s="172"/>
      <c r="AG25" s="175"/>
      <c r="AH25" s="176"/>
      <c r="AI25" s="176"/>
      <c r="AJ25" s="173"/>
      <c r="AK25" s="173"/>
      <c r="AL25" s="173"/>
      <c r="AM25" s="173"/>
      <c r="AN25" s="173"/>
      <c r="AO25" s="174"/>
      <c r="AP25" s="170"/>
      <c r="AQ25" s="171"/>
      <c r="AR25" s="171"/>
      <c r="AS25" s="171"/>
      <c r="AT25" s="171"/>
      <c r="AU25" s="171"/>
      <c r="AV25" s="165"/>
      <c r="AW25" s="165"/>
      <c r="AX25" s="165"/>
      <c r="AY25" s="165"/>
      <c r="AZ25" s="165"/>
      <c r="BA25" s="165"/>
      <c r="BB25" s="167"/>
      <c r="BC25" s="167"/>
      <c r="BD25" s="167"/>
      <c r="BE25" s="168"/>
      <c r="BF25" s="223"/>
      <c r="BG25" s="173"/>
      <c r="BH25" s="173"/>
      <c r="BI25" s="190"/>
      <c r="BJ25" s="190"/>
      <c r="BK25" s="190"/>
      <c r="BL25" s="173"/>
      <c r="BM25" s="173"/>
      <c r="BN25" s="174"/>
      <c r="BO25" s="231"/>
      <c r="BP25" s="232"/>
      <c r="BQ25" s="233"/>
      <c r="BR25" s="173"/>
      <c r="BS25" s="173"/>
      <c r="BT25" s="173"/>
      <c r="BU25" s="173"/>
      <c r="BV25" s="173"/>
      <c r="BW25" s="173"/>
      <c r="BX25" s="173"/>
      <c r="BY25" s="173"/>
      <c r="BZ25" s="173"/>
      <c r="CA25" s="173"/>
      <c r="CB25" s="173"/>
      <c r="CC25" s="173"/>
      <c r="CD25" s="173"/>
      <c r="CE25" s="173"/>
      <c r="CF25" s="174"/>
      <c r="CG25" s="164"/>
      <c r="CH25" s="164"/>
      <c r="CI25" s="164"/>
      <c r="CJ25" s="164"/>
      <c r="CK25" s="372"/>
    </row>
    <row r="26" spans="1:116" s="1" customFormat="1" ht="14.1" customHeight="1" x14ac:dyDescent="0.2">
      <c r="B26" s="192">
        <f t="shared" ref="B26" si="18">IF(ISBLANK(L26),"",B24+AP24)</f>
        <v>275</v>
      </c>
      <c r="C26" s="190"/>
      <c r="D26" s="190"/>
      <c r="E26" s="190">
        <f t="shared" ref="E26" si="19">IF(ISBLANK(L26),"",IF(B26&gt;=25000,27+ROUNDDOWN((B26-25000)/5000,0),IF(B26&gt;=10000,21+ROUNDDOWN((B26-10000)/2500,0),IF(B26&gt;=5000,16+ROUNDDOWN((B26-5000)/1000,0),IF(B26&gt;=2000,10+ROUNDDOWN((B26-2000)/500,0),IF(B26&gt;=250,3+ROUNDDOWN((B26-250)/250,0),IF(B26&gt;=100,2,1)))))))</f>
        <v>3</v>
      </c>
      <c r="F26" s="190"/>
      <c r="G26" s="191"/>
      <c r="H26" s="193" t="s">
        <v>1073</v>
      </c>
      <c r="I26" s="165"/>
      <c r="J26" s="165"/>
      <c r="K26" s="165"/>
      <c r="L26" s="169" t="s">
        <v>620</v>
      </c>
      <c r="M26" s="169"/>
      <c r="N26" s="169"/>
      <c r="O26" s="169"/>
      <c r="P26" s="169"/>
      <c r="Q26" s="169"/>
      <c r="R26" s="169"/>
      <c r="S26" s="169"/>
      <c r="T26" s="169"/>
      <c r="U26" s="169"/>
      <c r="V26" s="169"/>
      <c r="W26" s="169"/>
      <c r="X26" s="169"/>
      <c r="Y26" s="169"/>
      <c r="Z26" s="169"/>
      <c r="AA26" s="165"/>
      <c r="AB26" s="165"/>
      <c r="AC26" s="165"/>
      <c r="AD26" s="165"/>
      <c r="AE26" s="165"/>
      <c r="AF26" s="172"/>
      <c r="AG26" s="175">
        <f>IF(AND(H26="Skills",AA26=0),VLOOKUP(L26,'TE Kosten je Stufe'!$A$2:$B$82,2,FALSE),IF(AND(H26="Waffen",AA26=0),VLOOKUP(L26,'TE Kosten je Stufe'!$A$2:$B$82,2,FALSE),IF(H26="Zauber",VLOOKUP(Lernen!L26,ZauberGesamt,3,FALSE),IF(H26="Dweomer",VLOOKUP(Lernen!L26,DweomerGesamt,3,FALSE),IF(H26="Wunder",VLOOKUP(Lernen!L26,WunderGesamt,3,FALSE),IF(H26="Thauma",VLOOKUP(Lernen!L26,ThaumaturgieGesamt,3,FALSE),0))))))</f>
        <v>1</v>
      </c>
      <c r="AH26" s="176"/>
      <c r="AI26" s="176"/>
      <c r="AJ26" s="173">
        <f>SUMPRODUCT(('TE Kosten je Stufe'!A$2:A$82=L26)*('TE Kosten je Stufe'!C$1:S$1&gt;AA26)*('TE Kosten je Stufe'!C$1:S$1&lt;=AD26)*('TE Kosten je Stufe'!C$2:S$82))</f>
        <v>0</v>
      </c>
      <c r="AK26" s="173"/>
      <c r="AL26" s="173"/>
      <c r="AM26" s="173">
        <f>IF(ISBLANK(L26),"",IF(H26="Zauber",INDEX(KlasseKostenKat,MATCH(VLOOKUP(L26,ZauberGesamt,4,FALSE),SkillKatListe,0),MATCH(Klasse,KlassenListe2,0)),IF(H26="Thauma",INDEX(KlasseKostenKat,MATCH(VLOOKUP(L26,ThaumaturgieGesamt,4,FALSE),SkillKatListe,0),MATCH(Klasse,KlassenListe2,0)),IF(H26="Wunder",INDEX(KlasseKostenKat,MATCH(VLOOKUP(L26,WunderGesamt,4,FALSE),SkillKatListe,0),MATCH(Klasse,KlassenListe2,0)),IF(H26="Dweomer",INDEX(KlasseKostenKat,MATCH(VLOOKUP(L26,DweomerGesamt,4,FALSE),SkillKatListe,0),MATCH(Klasse,KlassenListe2,0)),INDEX(KlasseKostenSkill,MATCH(L26,SkillNamenListe,0),MATCH(Klasse,KlassenListe2,0)))))))</f>
        <v>60</v>
      </c>
      <c r="AN26" s="173"/>
      <c r="AO26" s="174"/>
      <c r="AP26" s="170"/>
      <c r="AQ26" s="171"/>
      <c r="AR26" s="171"/>
      <c r="AS26" s="171">
        <v>1</v>
      </c>
      <c r="AT26" s="171"/>
      <c r="AU26" s="171"/>
      <c r="AV26" s="165"/>
      <c r="AW26" s="165"/>
      <c r="AX26" s="165"/>
      <c r="AY26" s="165"/>
      <c r="AZ26" s="165"/>
      <c r="BA26" s="165"/>
      <c r="BB26" s="166"/>
      <c r="BC26" s="167"/>
      <c r="BD26" s="167"/>
      <c r="BE26" s="168"/>
      <c r="BF26" s="223">
        <f>IF(AY26="X",20,IF(OR(H26="Zauber",H26="Dweomer",H26="Wunder",H26="Thauma"),SUM(AV26*$AB$11)+((AG26-AS26)*$AB$8),SUM(AV26*$AB$11)+((AJ26-AS26)*$AB$4)+(AG26*$AB$6)))</f>
        <v>0</v>
      </c>
      <c r="BG26" s="173"/>
      <c r="BH26" s="173"/>
      <c r="BI26" s="190">
        <f t="shared" ref="BI26" si="20">IF(OR(H26="skills",H26="Waffen"),(AG26*6)+(AJ26*2),IF(AY26="X",2,(AG26*4)))</f>
        <v>4</v>
      </c>
      <c r="BJ26" s="190"/>
      <c r="BK26" s="190"/>
      <c r="BL26" s="173">
        <f t="shared" ref="BL26" si="21">IF(ISBLANK(L26),,IF(OR(H26="Zauber",H26="Dweomer",H26="Thauma",H26="Wunder"),SUM(AG26*AM26),SUM((AG26*AM26*3)+(AJ26*AM26))))</f>
        <v>60</v>
      </c>
      <c r="BM26" s="173"/>
      <c r="BN26" s="174"/>
      <c r="BO26" s="228">
        <f>IF(ISBLANK(L26),"",IF(OR(H26="Skills",H26="Waffen"),((AJ26-AS26)*AM26)+(AG26*AM26*3)-AP26-AV26-(ROUND(BL26*BB26,0)),IF(AY26="X",SUM(ROUND((AG26*AM26)/3,0)-AP26),(AG26-AS26)*AM26-AP26-AV26-(ROUND(BL26*BB26,0)))))</f>
        <v>0</v>
      </c>
      <c r="BP26" s="229"/>
      <c r="BQ26" s="230"/>
      <c r="BR26" s="173" t="str">
        <f t="shared" ref="BR26" si="22">IF(BL26&lt;1,"noch nicht gelernt",IF(CG26&lt;&gt;"",CG26,IF(CJ26&lt;&gt;"",CJ26,IF(CH26&lt;&gt;"",CH26,IF(CI26&lt;&gt;"",CI26,IF(CK26&lt;&gt;"",CK26,"Alles OK"))))))</f>
        <v>Alles OK</v>
      </c>
      <c r="BS26" s="173"/>
      <c r="BT26" s="173"/>
      <c r="BU26" s="173"/>
      <c r="BV26" s="173"/>
      <c r="BW26" s="173"/>
      <c r="BX26" s="173"/>
      <c r="BY26" s="173"/>
      <c r="BZ26" s="173"/>
      <c r="CA26" s="173"/>
      <c r="CB26" s="173"/>
      <c r="CC26" s="173"/>
      <c r="CD26" s="173"/>
      <c r="CE26" s="173"/>
      <c r="CF26" s="174"/>
      <c r="CG26" s="164" t="str">
        <f t="shared" ref="CG26" si="23">IF(AND(AY26&lt;&gt;"",OR(BB26&lt;&gt;"",AS26&lt;&gt;"")),"Rolle/Ogam ohne PP/Bücher/Lehrer","")</f>
        <v/>
      </c>
      <c r="CH26" s="164" t="str">
        <f t="shared" ref="CH26" si="24">IF(AND(AY26="X",OR(H26="Skills",H26="Waffen")),"Rolle/Ogam geht nur bei Zaubern","")</f>
        <v/>
      </c>
      <c r="CI26" s="164" t="str">
        <f t="shared" ref="CI26" si="25">IF(BO26&lt;0,"Es wurden zu viele Punkte eingesetzt.","")</f>
        <v/>
      </c>
      <c r="CJ26" s="164"/>
      <c r="CK26" s="372" t="str">
        <f t="shared" ref="CK26" si="26">IF(BO26&gt;0,"Es fehlen noch Punkte","")</f>
        <v/>
      </c>
    </row>
    <row r="27" spans="1:116" s="1" customFormat="1" ht="14.1" customHeight="1" x14ac:dyDescent="0.2">
      <c r="B27" s="192"/>
      <c r="C27" s="190"/>
      <c r="D27" s="190"/>
      <c r="E27" s="190"/>
      <c r="F27" s="190"/>
      <c r="G27" s="191"/>
      <c r="H27" s="193"/>
      <c r="I27" s="165"/>
      <c r="J27" s="165"/>
      <c r="K27" s="165"/>
      <c r="L27" s="169"/>
      <c r="M27" s="169"/>
      <c r="N27" s="169"/>
      <c r="O27" s="169"/>
      <c r="P27" s="169"/>
      <c r="Q27" s="169"/>
      <c r="R27" s="169"/>
      <c r="S27" s="169"/>
      <c r="T27" s="169"/>
      <c r="U27" s="169"/>
      <c r="V27" s="169"/>
      <c r="W27" s="169"/>
      <c r="X27" s="169"/>
      <c r="Y27" s="169"/>
      <c r="Z27" s="169"/>
      <c r="AA27" s="165"/>
      <c r="AB27" s="165"/>
      <c r="AC27" s="165"/>
      <c r="AD27" s="165"/>
      <c r="AE27" s="165"/>
      <c r="AF27" s="172"/>
      <c r="AG27" s="175"/>
      <c r="AH27" s="176"/>
      <c r="AI27" s="176"/>
      <c r="AJ27" s="173"/>
      <c r="AK27" s="173"/>
      <c r="AL27" s="173"/>
      <c r="AM27" s="173"/>
      <c r="AN27" s="173"/>
      <c r="AO27" s="174"/>
      <c r="AP27" s="170"/>
      <c r="AQ27" s="171"/>
      <c r="AR27" s="171"/>
      <c r="AS27" s="171"/>
      <c r="AT27" s="171"/>
      <c r="AU27" s="171"/>
      <c r="AV27" s="165"/>
      <c r="AW27" s="165"/>
      <c r="AX27" s="165"/>
      <c r="AY27" s="165"/>
      <c r="AZ27" s="165"/>
      <c r="BA27" s="165"/>
      <c r="BB27" s="167"/>
      <c r="BC27" s="167"/>
      <c r="BD27" s="167"/>
      <c r="BE27" s="168"/>
      <c r="BF27" s="223"/>
      <c r="BG27" s="173"/>
      <c r="BH27" s="173"/>
      <c r="BI27" s="190"/>
      <c r="BJ27" s="190"/>
      <c r="BK27" s="190"/>
      <c r="BL27" s="173"/>
      <c r="BM27" s="173"/>
      <c r="BN27" s="174"/>
      <c r="BO27" s="231"/>
      <c r="BP27" s="232"/>
      <c r="BQ27" s="233"/>
      <c r="BR27" s="173"/>
      <c r="BS27" s="173"/>
      <c r="BT27" s="173"/>
      <c r="BU27" s="173"/>
      <c r="BV27" s="173"/>
      <c r="BW27" s="173"/>
      <c r="BX27" s="173"/>
      <c r="BY27" s="173"/>
      <c r="BZ27" s="173"/>
      <c r="CA27" s="173"/>
      <c r="CB27" s="173"/>
      <c r="CC27" s="173"/>
      <c r="CD27" s="173"/>
      <c r="CE27" s="173"/>
      <c r="CF27" s="174"/>
      <c r="CG27" s="164"/>
      <c r="CH27" s="164"/>
      <c r="CI27" s="164"/>
      <c r="CJ27" s="164"/>
      <c r="CK27" s="372"/>
      <c r="DH27" s="2"/>
      <c r="DI27" s="2"/>
      <c r="DJ27" s="2"/>
      <c r="DK27" s="2"/>
      <c r="DL27" s="2"/>
    </row>
    <row r="28" spans="1:116" s="1" customFormat="1" ht="14.1" customHeight="1" x14ac:dyDescent="0.2">
      <c r="B28" s="192">
        <f t="shared" ref="B28" si="27">IF(ISBLANK(L28),"",B26+AP26)</f>
        <v>275</v>
      </c>
      <c r="C28" s="190"/>
      <c r="D28" s="190"/>
      <c r="E28" s="190">
        <f t="shared" ref="E28" si="28">IF(ISBLANK(L28),"",IF(B28&gt;=25000,27+ROUNDDOWN((B28-25000)/5000,0),IF(B28&gt;=10000,21+ROUNDDOWN((B28-10000)/2500,0),IF(B28&gt;=5000,16+ROUNDDOWN((B28-5000)/1000,0),IF(B28&gt;=2000,10+ROUNDDOWN((B28-2000)/500,0),IF(B28&gt;=250,3+ROUNDDOWN((B28-250)/250,0),IF(B28&gt;=100,2,1)))))))</f>
        <v>3</v>
      </c>
      <c r="F28" s="190"/>
      <c r="G28" s="191"/>
      <c r="H28" s="193" t="s">
        <v>138</v>
      </c>
      <c r="I28" s="165"/>
      <c r="J28" s="165"/>
      <c r="K28" s="165"/>
      <c r="L28" s="169" t="s">
        <v>9</v>
      </c>
      <c r="M28" s="169"/>
      <c r="N28" s="169"/>
      <c r="O28" s="169"/>
      <c r="P28" s="169"/>
      <c r="Q28" s="169"/>
      <c r="R28" s="169"/>
      <c r="S28" s="169"/>
      <c r="T28" s="169"/>
      <c r="U28" s="169"/>
      <c r="V28" s="169"/>
      <c r="W28" s="169"/>
      <c r="X28" s="169"/>
      <c r="Y28" s="169"/>
      <c r="Z28" s="169"/>
      <c r="AA28" s="165">
        <v>5</v>
      </c>
      <c r="AB28" s="165"/>
      <c r="AC28" s="165"/>
      <c r="AD28" s="165">
        <v>7</v>
      </c>
      <c r="AE28" s="165"/>
      <c r="AF28" s="172"/>
      <c r="AG28" s="175">
        <f>IF(AND(H28="Skills",AA28=0),VLOOKUP(L28,'TE Kosten je Stufe'!$A$2:$B$82,2,FALSE),IF(AND(H28="Waffen",AA28=0),VLOOKUP(L28,'TE Kosten je Stufe'!$A$2:$B$82,2,FALSE),IF(H28="Zauber",VLOOKUP(Lernen!L28,ZauberGesamt,3,FALSE),IF(H28="Dweomer",VLOOKUP(Lernen!L28,DweomerGesamt,3,FALSE),IF(H28="Wunder",VLOOKUP(Lernen!L28,WunderGesamt,3,FALSE),IF(H28="Thauma",VLOOKUP(Lernen!L28,ThaumaturgieGesamt,3,FALSE),0))))))</f>
        <v>0</v>
      </c>
      <c r="AH28" s="176"/>
      <c r="AI28" s="176"/>
      <c r="AJ28" s="173">
        <f>SUMPRODUCT(('TE Kosten je Stufe'!A$2:A$82=L28)*('TE Kosten je Stufe'!C$1:S$1&gt;AA28)*('TE Kosten je Stufe'!C$1:S$1&lt;=AD28)*('TE Kosten je Stufe'!C$2:S$82))</f>
        <v>2</v>
      </c>
      <c r="AK28" s="173"/>
      <c r="AL28" s="173"/>
      <c r="AM28" s="173">
        <f>IF(ISBLANK(L28),"",IF(H28="Zauber",INDEX(KlasseKostenKat,MATCH(VLOOKUP(L28,ZauberGesamt,4,FALSE),SkillKatListe,0),MATCH(Klasse,KlassenListe2,0)),IF(H28="Thauma",INDEX(KlasseKostenKat,MATCH(VLOOKUP(L28,ThaumaturgieGesamt,4,FALSE),SkillKatListe,0),MATCH(Klasse,KlassenListe2,0)),IF(H28="Wunder",INDEX(KlasseKostenKat,MATCH(VLOOKUP(L28,WunderGesamt,4,FALSE),SkillKatListe,0),MATCH(Klasse,KlassenListe2,0)),IF(H28="Dweomer",INDEX(KlasseKostenKat,MATCH(VLOOKUP(L28,DweomerGesamt,4,FALSE),SkillKatListe,0),MATCH(Klasse,KlassenListe2,0)),INDEX(KlasseKostenSkill,MATCH(L28,SkillNamenListe,0),MATCH(Klasse,KlassenListe2,0)))))))</f>
        <v>40</v>
      </c>
      <c r="AN28" s="173"/>
      <c r="AO28" s="174"/>
      <c r="AP28" s="170">
        <v>50</v>
      </c>
      <c r="AQ28" s="171"/>
      <c r="AR28" s="171"/>
      <c r="AS28" s="171"/>
      <c r="AT28" s="171"/>
      <c r="AU28" s="171"/>
      <c r="AV28" s="165">
        <v>3</v>
      </c>
      <c r="AW28" s="165"/>
      <c r="AX28" s="165"/>
      <c r="AY28" s="165"/>
      <c r="AZ28" s="165"/>
      <c r="BA28" s="165"/>
      <c r="BB28" s="166">
        <v>0.33333333333333331</v>
      </c>
      <c r="BC28" s="167"/>
      <c r="BD28" s="167"/>
      <c r="BE28" s="168"/>
      <c r="BF28" s="223">
        <f>IF(AY28="X",20,IF(OR(H28="Zauber",H28="Dweomer",H28="Wunder",H28="Thauma"),SUM(AV28*$AB$11)+((AG28-AS28)*$AB$8),SUM(AV28*$AB$11)+((AJ28-AS28)*$AB$4)+(AG28*$AB$6)))</f>
        <v>70</v>
      </c>
      <c r="BG28" s="173"/>
      <c r="BH28" s="173"/>
      <c r="BI28" s="190">
        <f t="shared" ref="BI28" si="29">IF(OR(H28="skills",H28="Waffen"),(AG28*6)+(AJ28*2),IF(AY28="X",2,(AG28*4)))</f>
        <v>4</v>
      </c>
      <c r="BJ28" s="190"/>
      <c r="BK28" s="190"/>
      <c r="BL28" s="173">
        <f t="shared" ref="BL28" si="30">IF(ISBLANK(L28),,IF(OR(H28="Zauber",H28="Dweomer",H28="Thauma",H28="Wunder"),SUM(AG28*AM28),SUM((AG28*AM28*3)+(AJ28*AM28))))</f>
        <v>80</v>
      </c>
      <c r="BM28" s="173"/>
      <c r="BN28" s="174"/>
      <c r="BO28" s="228">
        <f>IF(ISBLANK(L28),"",IF(OR(H28="Skills",H28="Waffen"),((AJ28-AS28)*AM28)+(AG28*AM28*3)-AP28-AV28-(ROUND(BL28*BB28,0)),IF(AY28="X",SUM(ROUND((AG28*AM28)/3,0)-AP28),(AG28-AS28)*AM28-AP28-AV28-(ROUND(BL28*BB28,0)))))</f>
        <v>0</v>
      </c>
      <c r="BP28" s="229"/>
      <c r="BQ28" s="230"/>
      <c r="BR28" s="173" t="str">
        <f t="shared" ref="BR28" si="31">IF(BL28&lt;1,"noch nicht gelernt",IF(CG28&lt;&gt;"",CG28,IF(CJ28&lt;&gt;"",CJ28,IF(CH28&lt;&gt;"",CH28,IF(CI28&lt;&gt;"",CI28,IF(CK28&lt;&gt;"",CK28,"Alles OK"))))))</f>
        <v>Alles OK</v>
      </c>
      <c r="BS28" s="173"/>
      <c r="BT28" s="173"/>
      <c r="BU28" s="173"/>
      <c r="BV28" s="173"/>
      <c r="BW28" s="173"/>
      <c r="BX28" s="173"/>
      <c r="BY28" s="173"/>
      <c r="BZ28" s="173"/>
      <c r="CA28" s="173"/>
      <c r="CB28" s="173"/>
      <c r="CC28" s="173"/>
      <c r="CD28" s="173"/>
      <c r="CE28" s="173"/>
      <c r="CF28" s="174"/>
      <c r="CG28" s="164" t="str">
        <f t="shared" ref="CG28" si="32">IF(AND(AY28&lt;&gt;"",OR(BB28&lt;&gt;"",AS28&lt;&gt;"")),"Rolle/Ogam ohne PP/Bücher/Lehrer","")</f>
        <v/>
      </c>
      <c r="CH28" s="164" t="str">
        <f t="shared" ref="CH28" si="33">IF(AND(AY28="X",OR(H28="Skills",H28="Waffen")),"Rolle/Ogam geht nur bei Zaubern","")</f>
        <v/>
      </c>
      <c r="CI28" s="164" t="str">
        <f t="shared" ref="CI28" si="34">IF(BO28&lt;0,"Es wurden zu viele Punkte eingesetzt.","")</f>
        <v/>
      </c>
      <c r="CJ28" s="164"/>
      <c r="CK28" s="372" t="str">
        <f t="shared" ref="CK28" si="35">IF(BO28&gt;0,"Es fehlen noch Punkte","")</f>
        <v/>
      </c>
      <c r="DH28" s="2"/>
      <c r="DI28" s="2"/>
      <c r="DJ28" s="2"/>
      <c r="DK28" s="2"/>
      <c r="DL28" s="2"/>
    </row>
    <row r="29" spans="1:116" s="1" customFormat="1" ht="14.1" customHeight="1" x14ac:dyDescent="0.2">
      <c r="B29" s="192"/>
      <c r="C29" s="190"/>
      <c r="D29" s="190"/>
      <c r="E29" s="190"/>
      <c r="F29" s="190"/>
      <c r="G29" s="191"/>
      <c r="H29" s="193"/>
      <c r="I29" s="165"/>
      <c r="J29" s="165"/>
      <c r="K29" s="165"/>
      <c r="L29" s="169"/>
      <c r="M29" s="169"/>
      <c r="N29" s="169"/>
      <c r="O29" s="169"/>
      <c r="P29" s="169"/>
      <c r="Q29" s="169"/>
      <c r="R29" s="169"/>
      <c r="S29" s="169"/>
      <c r="T29" s="169"/>
      <c r="U29" s="169"/>
      <c r="V29" s="169"/>
      <c r="W29" s="169"/>
      <c r="X29" s="169"/>
      <c r="Y29" s="169"/>
      <c r="Z29" s="169"/>
      <c r="AA29" s="165"/>
      <c r="AB29" s="165"/>
      <c r="AC29" s="165"/>
      <c r="AD29" s="165"/>
      <c r="AE29" s="165"/>
      <c r="AF29" s="172"/>
      <c r="AG29" s="175"/>
      <c r="AH29" s="176"/>
      <c r="AI29" s="176"/>
      <c r="AJ29" s="173"/>
      <c r="AK29" s="173"/>
      <c r="AL29" s="173"/>
      <c r="AM29" s="173"/>
      <c r="AN29" s="173"/>
      <c r="AO29" s="174"/>
      <c r="AP29" s="170"/>
      <c r="AQ29" s="171"/>
      <c r="AR29" s="171"/>
      <c r="AS29" s="171"/>
      <c r="AT29" s="171"/>
      <c r="AU29" s="171"/>
      <c r="AV29" s="165"/>
      <c r="AW29" s="165"/>
      <c r="AX29" s="165"/>
      <c r="AY29" s="165"/>
      <c r="AZ29" s="165"/>
      <c r="BA29" s="165"/>
      <c r="BB29" s="167"/>
      <c r="BC29" s="167"/>
      <c r="BD29" s="167"/>
      <c r="BE29" s="168"/>
      <c r="BF29" s="223"/>
      <c r="BG29" s="173"/>
      <c r="BH29" s="173"/>
      <c r="BI29" s="190"/>
      <c r="BJ29" s="190"/>
      <c r="BK29" s="190"/>
      <c r="BL29" s="173"/>
      <c r="BM29" s="173"/>
      <c r="BN29" s="174"/>
      <c r="BO29" s="231"/>
      <c r="BP29" s="232"/>
      <c r="BQ29" s="233"/>
      <c r="BR29" s="173"/>
      <c r="BS29" s="173"/>
      <c r="BT29" s="173"/>
      <c r="BU29" s="173"/>
      <c r="BV29" s="173"/>
      <c r="BW29" s="173"/>
      <c r="BX29" s="173"/>
      <c r="BY29" s="173"/>
      <c r="BZ29" s="173"/>
      <c r="CA29" s="173"/>
      <c r="CB29" s="173"/>
      <c r="CC29" s="173"/>
      <c r="CD29" s="173"/>
      <c r="CE29" s="173"/>
      <c r="CF29" s="174"/>
      <c r="CG29" s="164"/>
      <c r="CH29" s="164"/>
      <c r="CI29" s="164"/>
      <c r="CJ29" s="164"/>
      <c r="CK29" s="372"/>
    </row>
    <row r="30" spans="1:116" s="1" customFormat="1" ht="14.1" customHeight="1" x14ac:dyDescent="0.2">
      <c r="B30" s="192" t="str">
        <f t="shared" ref="B30" si="36">IF(ISBLANK(L30),"",B28+AP28)</f>
        <v/>
      </c>
      <c r="C30" s="190"/>
      <c r="D30" s="190"/>
      <c r="E30" s="190" t="str">
        <f>IF(ISBLANK(L30),"",IF(B30&gt;=25000,27+ROUNDDOWN((B30-25000)/5000,0),IF(B30&gt;=10000,21+ROUNDDOWN((B30-10000)/2500,0),IF(B30&gt;=5000,16+ROUNDDOWN((B30-5000)/1000,0),IF(B30&gt;=2000,10+ROUNDDOWN((B30-2000)/500,0),IF(B30&gt;=250,3+ROUNDDOWN((B30-250)/250,0),IF(B30&gt;=100,2,1)))))))</f>
        <v/>
      </c>
      <c r="F30" s="190"/>
      <c r="G30" s="191"/>
      <c r="H30" s="193"/>
      <c r="I30" s="165"/>
      <c r="J30" s="165"/>
      <c r="K30" s="165"/>
      <c r="L30" s="169"/>
      <c r="M30" s="169"/>
      <c r="N30" s="169"/>
      <c r="O30" s="169"/>
      <c r="P30" s="169"/>
      <c r="Q30" s="169"/>
      <c r="R30" s="169"/>
      <c r="S30" s="169"/>
      <c r="T30" s="169"/>
      <c r="U30" s="169"/>
      <c r="V30" s="169"/>
      <c r="W30" s="169"/>
      <c r="X30" s="169"/>
      <c r="Y30" s="169"/>
      <c r="Z30" s="169"/>
      <c r="AA30" s="165"/>
      <c r="AB30" s="165"/>
      <c r="AC30" s="165"/>
      <c r="AD30" s="165"/>
      <c r="AE30" s="165"/>
      <c r="AF30" s="172"/>
      <c r="AG30" s="175">
        <f>IF(AND(H30="Skills",AA30=0),VLOOKUP(L30,'TE Kosten je Stufe'!$A$2:$B$82,2,FALSE),IF(AND(H30="Waffen",AA30=0),VLOOKUP(L30,'TE Kosten je Stufe'!$A$2:$B$82,2,FALSE),IF(H30="Zauber",VLOOKUP(Lernen!L30,ZauberGesamt,3,FALSE),IF(H30="Dweomer",VLOOKUP(Lernen!L30,DweomerGesamt,3,FALSE),IF(H30="Wunder",VLOOKUP(Lernen!L30,WunderGesamt,3,FALSE),IF(H30="Thauma",VLOOKUP(Lernen!L30,ThaumaturgieGesamt,3,FALSE),0))))))</f>
        <v>0</v>
      </c>
      <c r="AH30" s="176"/>
      <c r="AI30" s="176"/>
      <c r="AJ30" s="173">
        <f>SUMPRODUCT(('TE Kosten je Stufe'!A$2:A$82=L30)*('TE Kosten je Stufe'!C$1:S$1&gt;AA30)*('TE Kosten je Stufe'!C$1:S$1&lt;=AD30)*('TE Kosten je Stufe'!C$2:S$82))</f>
        <v>0</v>
      </c>
      <c r="AK30" s="173"/>
      <c r="AL30" s="173"/>
      <c r="AM30" s="173" t="str">
        <f>IF(ISBLANK(L30),"",IF(H30="Zauber",INDEX(KlasseKostenKat,MATCH(VLOOKUP(L30,ZauberGesamt,4,FALSE),SkillKatListe,0),MATCH(Klasse,KlassenListe2,0)),IF(H30="Thauma",INDEX(KlasseKostenKat,MATCH(VLOOKUP(L30,ThaumaturgieGesamt,4,FALSE),SkillKatListe,0),MATCH(Klasse,KlassenListe2,0)),IF(H30="Wunder",INDEX(KlasseKostenKat,MATCH(VLOOKUP(L30,WunderGesamt,4,FALSE),SkillKatListe,0),MATCH(Klasse,KlassenListe2,0)),IF(H30="Dweomer",INDEX(KlasseKostenKat,MATCH(VLOOKUP(L30,DweomerGesamt,4,FALSE),SkillKatListe,0),MATCH(Klasse,KlassenListe2,0)),INDEX(KlasseKostenSkill,MATCH(L30,SkillNamenListe,0),MATCH(Klasse,KlassenListe2,0)))))))</f>
        <v/>
      </c>
      <c r="AN30" s="173"/>
      <c r="AO30" s="174"/>
      <c r="AP30" s="170"/>
      <c r="AQ30" s="171"/>
      <c r="AR30" s="171"/>
      <c r="AS30" s="171"/>
      <c r="AT30" s="171"/>
      <c r="AU30" s="171"/>
      <c r="AV30" s="165"/>
      <c r="AW30" s="165"/>
      <c r="AX30" s="165"/>
      <c r="AY30" s="165"/>
      <c r="AZ30" s="165"/>
      <c r="BA30" s="165"/>
      <c r="BB30" s="166"/>
      <c r="BC30" s="167"/>
      <c r="BD30" s="167"/>
      <c r="BE30" s="168"/>
      <c r="BF30" s="223">
        <f>IF(AY30="X",20,IF(OR(H30="Zauber",H30="Dweomer",H30="Wunder",H30="Thauma"),SUM(AV30*$AB$11)+((AG30-AS30)*$AB$8),SUM(AV30*$AB$11)+((AJ30-AS30)*$AB$4)+(AG30*$AB$6)))</f>
        <v>0</v>
      </c>
      <c r="BG30" s="173"/>
      <c r="BH30" s="173"/>
      <c r="BI30" s="190">
        <f t="shared" ref="BI30" si="37">IF(OR(H30="skills",H30="Waffen"),(AG30*6)+(AJ30*2),IF(AY30="X",2,(AG30*4)))</f>
        <v>0</v>
      </c>
      <c r="BJ30" s="190"/>
      <c r="BK30" s="190"/>
      <c r="BL30" s="173">
        <f t="shared" ref="BL30" si="38">IF(ISBLANK(L30),,IF(OR(H30="Zauber",H30="Dweomer",H30="Thauma",H30="Wunder"),SUM(AG30*AM30),SUM((AG30*AM30*3)+(AJ30*AM30))))</f>
        <v>0</v>
      </c>
      <c r="BM30" s="173"/>
      <c r="BN30" s="174"/>
      <c r="BO30" s="228" t="str">
        <f t="shared" ref="BO30" si="39">IF(ISBLANK(L30),"",IF(OR(H30="Skills",H30="Waffen"),((AJ30-AS30)*AM30)+(AG30*AM30*3)-AP30-AV30-(ROUND(BL30*BB30,0)),IF(AY30="X",SUM(ROUND((AG30*AM30)/3,0)-AP30),(AG30-AS30)*AM30-AP30-AV30-(ROUND(BL30*BB30,0)))))</f>
        <v/>
      </c>
      <c r="BP30" s="229"/>
      <c r="BQ30" s="230"/>
      <c r="BR30" s="173" t="str">
        <f t="shared" ref="BR30" si="40">IF(BL30&lt;1,"noch nicht gelernt",IF(CG30&lt;&gt;"",CG30,IF(CJ30&lt;&gt;"",CJ30,IF(CH30&lt;&gt;"",CH30,IF(CI30&lt;&gt;"",CI30,IF(CK30&lt;&gt;"",CK30,"Alles OK"))))))</f>
        <v>noch nicht gelernt</v>
      </c>
      <c r="BS30" s="173"/>
      <c r="BT30" s="173"/>
      <c r="BU30" s="173"/>
      <c r="BV30" s="173"/>
      <c r="BW30" s="173"/>
      <c r="BX30" s="173"/>
      <c r="BY30" s="173"/>
      <c r="BZ30" s="173"/>
      <c r="CA30" s="173"/>
      <c r="CB30" s="173"/>
      <c r="CC30" s="173"/>
      <c r="CD30" s="173"/>
      <c r="CE30" s="173"/>
      <c r="CF30" s="174"/>
      <c r="CG30" s="164" t="str">
        <f t="shared" ref="CG30" si="41">IF(AND(AY30&lt;&gt;"",OR(BB30&lt;&gt;"",AS30&lt;&gt;"")),"Rolle/Ogam ohne PP/Bücher/Lehrer","")</f>
        <v/>
      </c>
      <c r="CH30" s="164" t="str">
        <f t="shared" ref="CH30" si="42">IF(AND(AY30="X",OR(H30="Skills",H30="Waffen")),"Rolle/Ogam geht nur bei Zaubern","")</f>
        <v/>
      </c>
      <c r="CI30" s="164" t="str">
        <f t="shared" ref="CI30" si="43">IF(BO30&lt;0,"Es wurden zu viele Punkte eingesetzt.","")</f>
        <v/>
      </c>
      <c r="CJ30" s="164"/>
      <c r="CK30" s="372" t="str">
        <f t="shared" ref="CK30" si="44">IF(BO30&gt;0,"Es fehlen noch Punkte","")</f>
        <v>Es fehlen noch Punkte</v>
      </c>
    </row>
    <row r="31" spans="1:116" s="1" customFormat="1" ht="14.1" customHeight="1" x14ac:dyDescent="0.2">
      <c r="B31" s="192"/>
      <c r="C31" s="190"/>
      <c r="D31" s="190"/>
      <c r="E31" s="190"/>
      <c r="F31" s="190"/>
      <c r="G31" s="191"/>
      <c r="H31" s="193"/>
      <c r="I31" s="165"/>
      <c r="J31" s="165"/>
      <c r="K31" s="165"/>
      <c r="L31" s="169"/>
      <c r="M31" s="169"/>
      <c r="N31" s="169"/>
      <c r="O31" s="169"/>
      <c r="P31" s="169"/>
      <c r="Q31" s="169"/>
      <c r="R31" s="169"/>
      <c r="S31" s="169"/>
      <c r="T31" s="169"/>
      <c r="U31" s="169"/>
      <c r="V31" s="169"/>
      <c r="W31" s="169"/>
      <c r="X31" s="169"/>
      <c r="Y31" s="169"/>
      <c r="Z31" s="169"/>
      <c r="AA31" s="165"/>
      <c r="AB31" s="165"/>
      <c r="AC31" s="165"/>
      <c r="AD31" s="165"/>
      <c r="AE31" s="165"/>
      <c r="AF31" s="172"/>
      <c r="AG31" s="175"/>
      <c r="AH31" s="176"/>
      <c r="AI31" s="176"/>
      <c r="AJ31" s="173"/>
      <c r="AK31" s="173"/>
      <c r="AL31" s="173"/>
      <c r="AM31" s="173"/>
      <c r="AN31" s="173"/>
      <c r="AO31" s="174"/>
      <c r="AP31" s="170"/>
      <c r="AQ31" s="171"/>
      <c r="AR31" s="171"/>
      <c r="AS31" s="171"/>
      <c r="AT31" s="171"/>
      <c r="AU31" s="171"/>
      <c r="AV31" s="165"/>
      <c r="AW31" s="165"/>
      <c r="AX31" s="165"/>
      <c r="AY31" s="165"/>
      <c r="AZ31" s="165"/>
      <c r="BA31" s="165"/>
      <c r="BB31" s="167"/>
      <c r="BC31" s="167"/>
      <c r="BD31" s="167"/>
      <c r="BE31" s="168"/>
      <c r="BF31" s="223"/>
      <c r="BG31" s="173"/>
      <c r="BH31" s="173"/>
      <c r="BI31" s="190"/>
      <c r="BJ31" s="190"/>
      <c r="BK31" s="190"/>
      <c r="BL31" s="173"/>
      <c r="BM31" s="173"/>
      <c r="BN31" s="174"/>
      <c r="BO31" s="231"/>
      <c r="BP31" s="232"/>
      <c r="BQ31" s="233"/>
      <c r="BR31" s="173"/>
      <c r="BS31" s="173"/>
      <c r="BT31" s="173"/>
      <c r="BU31" s="173"/>
      <c r="BV31" s="173"/>
      <c r="BW31" s="173"/>
      <c r="BX31" s="173"/>
      <c r="BY31" s="173"/>
      <c r="BZ31" s="173"/>
      <c r="CA31" s="173"/>
      <c r="CB31" s="173"/>
      <c r="CC31" s="173"/>
      <c r="CD31" s="173"/>
      <c r="CE31" s="173"/>
      <c r="CF31" s="174"/>
      <c r="CG31" s="164"/>
      <c r="CH31" s="164"/>
      <c r="CI31" s="164"/>
      <c r="CJ31" s="164"/>
      <c r="CK31" s="372"/>
    </row>
    <row r="32" spans="1:116" s="1" customFormat="1" ht="14.1" customHeight="1" x14ac:dyDescent="0.2">
      <c r="B32" s="192" t="str">
        <f t="shared" ref="B32" si="45">IF(ISBLANK(L32),"",B30+AP30)</f>
        <v/>
      </c>
      <c r="C32" s="190"/>
      <c r="D32" s="190"/>
      <c r="E32" s="190" t="str">
        <f t="shared" ref="E32" si="46">IF(ISBLANK(L32),"",IF(B32&gt;=25000,27+ROUNDDOWN((B32-25000)/5000,0),IF(B32&gt;=10000,21+ROUNDDOWN((B32-10000)/2500,0),IF(B32&gt;=5000,16+ROUNDDOWN((B32-5000)/1000,0),IF(B32&gt;=2000,10+ROUNDDOWN((B32-2000)/500,0),IF(B32&gt;=250,3+ROUNDDOWN((B32-250)/250,0),IF(B32&gt;=100,2,1)))))))</f>
        <v/>
      </c>
      <c r="F32" s="190"/>
      <c r="G32" s="191"/>
      <c r="H32" s="193"/>
      <c r="I32" s="165"/>
      <c r="J32" s="165"/>
      <c r="K32" s="165"/>
      <c r="L32" s="169"/>
      <c r="M32" s="169"/>
      <c r="N32" s="169"/>
      <c r="O32" s="169"/>
      <c r="P32" s="169"/>
      <c r="Q32" s="169"/>
      <c r="R32" s="169"/>
      <c r="S32" s="169"/>
      <c r="T32" s="169"/>
      <c r="U32" s="169"/>
      <c r="V32" s="169"/>
      <c r="W32" s="169"/>
      <c r="X32" s="169"/>
      <c r="Y32" s="169"/>
      <c r="Z32" s="169"/>
      <c r="AA32" s="165"/>
      <c r="AB32" s="165"/>
      <c r="AC32" s="165"/>
      <c r="AD32" s="165"/>
      <c r="AE32" s="165"/>
      <c r="AF32" s="172"/>
      <c r="AG32" s="175">
        <f>IF(AND(H32="Skills",AA32=0),VLOOKUP(L32,'TE Kosten je Stufe'!$A$2:$B$82,2,FALSE),IF(AND(H32="Waffen",AA32=0),VLOOKUP(L32,'TE Kosten je Stufe'!$A$2:$B$82,2,FALSE),IF(H32="Zauber",VLOOKUP(Lernen!L32,ZauberGesamt,3,FALSE),IF(H32="Dweomer",VLOOKUP(Lernen!L32,DweomerGesamt,3,FALSE),IF(H32="Wunder",VLOOKUP(Lernen!L32,WunderGesamt,3,FALSE),IF(H32="Thauma",VLOOKUP(Lernen!L32,ThaumaturgieGesamt,3,FALSE),0))))))</f>
        <v>0</v>
      </c>
      <c r="AH32" s="176"/>
      <c r="AI32" s="176"/>
      <c r="AJ32" s="173">
        <f>SUMPRODUCT(('TE Kosten je Stufe'!A$2:A$82=L32)*('TE Kosten je Stufe'!C$1:S$1&gt;AA32)*('TE Kosten je Stufe'!C$1:S$1&lt;=AD32)*('TE Kosten je Stufe'!C$2:S$82))</f>
        <v>0</v>
      </c>
      <c r="AK32" s="173"/>
      <c r="AL32" s="173"/>
      <c r="AM32" s="173" t="str">
        <f>IF(ISBLANK(L32),"",IF(H32="Zauber",INDEX(KlasseKostenKat,MATCH(VLOOKUP(L32,ZauberGesamt,4,FALSE),SkillKatListe,0),MATCH(Klasse,KlassenListe2,0)),IF(H32="Thauma",INDEX(KlasseKostenKat,MATCH(VLOOKUP(L32,ThaumaturgieGesamt,4,FALSE),SkillKatListe,0),MATCH(Klasse,KlassenListe2,0)),IF(H32="Wunder",INDEX(KlasseKostenKat,MATCH(VLOOKUP(L32,WunderGesamt,4,FALSE),SkillKatListe,0),MATCH(Klasse,KlassenListe2,0)),IF(H32="Dweomer",INDEX(KlasseKostenKat,MATCH(VLOOKUP(L32,DweomerGesamt,4,FALSE),SkillKatListe,0),MATCH(Klasse,KlassenListe2,0)),INDEX(KlasseKostenSkill,MATCH(L32,SkillNamenListe,0),MATCH(Klasse,KlassenListe2,0)))))))</f>
        <v/>
      </c>
      <c r="AN32" s="173"/>
      <c r="AO32" s="174"/>
      <c r="AP32" s="170"/>
      <c r="AQ32" s="171"/>
      <c r="AR32" s="171"/>
      <c r="AS32" s="171"/>
      <c r="AT32" s="171"/>
      <c r="AU32" s="171"/>
      <c r="AV32" s="165"/>
      <c r="AW32" s="165"/>
      <c r="AX32" s="165"/>
      <c r="AY32" s="165"/>
      <c r="AZ32" s="165"/>
      <c r="BA32" s="165"/>
      <c r="BB32" s="166"/>
      <c r="BC32" s="167"/>
      <c r="BD32" s="167"/>
      <c r="BE32" s="168"/>
      <c r="BF32" s="223">
        <f>IF(AY32="X",20,IF(OR(H32="Zauber",H32="Dweomer",H32="Wunder",H32="Thauma"),SUM(AV32*$AB$11)+((AG32-AS32)*$AB$8),SUM(AV32*$AB$11)+((AJ32-AS32)*$AB$4)+(AG32*$AB$6)))</f>
        <v>0</v>
      </c>
      <c r="BG32" s="173"/>
      <c r="BH32" s="173"/>
      <c r="BI32" s="190">
        <f t="shared" ref="BI32" si="47">IF(OR(H32="skills",H32="Waffen"),(AG32*6)+(AJ32*2),IF(AY32="X",2,(AG32*4)))</f>
        <v>0</v>
      </c>
      <c r="BJ32" s="190"/>
      <c r="BK32" s="190"/>
      <c r="BL32" s="173">
        <f t="shared" ref="BL32" si="48">IF(ISBLANK(L32),,IF(OR(H32="Zauber",H32="Dweomer",H32="Thauma",H32="Wunder"),SUM(AG32*AM32),SUM((AG32*AM32*3)+(AJ32*AM32))))</f>
        <v>0</v>
      </c>
      <c r="BM32" s="173"/>
      <c r="BN32" s="174"/>
      <c r="BO32" s="228" t="str">
        <f t="shared" ref="BO32" si="49">IF(ISBLANK(L32),"",IF(OR(H32="Skills",H32="Waffen"),((AJ32-AS32)*AM32)+(AG32*AM32*3)-AP32-AV32-(ROUND(BL32*BB32,0)),IF(AY32="X",SUM(ROUND((AG32*AM32)/3,0)-AP32),(AG32-AS32)*AM32-AP32-AV32-(ROUND(BL32*BB32,0)))))</f>
        <v/>
      </c>
      <c r="BP32" s="229"/>
      <c r="BQ32" s="230"/>
      <c r="BR32" s="173" t="str">
        <f t="shared" ref="BR32" si="50">IF(BL32&lt;1,"noch nicht gelernt",IF(CG32&lt;&gt;"",CG32,IF(CJ32&lt;&gt;"",CJ32,IF(CH32&lt;&gt;"",CH32,IF(CI32&lt;&gt;"",CI32,IF(CK32&lt;&gt;"",CK32,"Alles OK"))))))</f>
        <v>noch nicht gelernt</v>
      </c>
      <c r="BS32" s="173"/>
      <c r="BT32" s="173"/>
      <c r="BU32" s="173"/>
      <c r="BV32" s="173"/>
      <c r="BW32" s="173"/>
      <c r="BX32" s="173"/>
      <c r="BY32" s="173"/>
      <c r="BZ32" s="173"/>
      <c r="CA32" s="173"/>
      <c r="CB32" s="173"/>
      <c r="CC32" s="173"/>
      <c r="CD32" s="173"/>
      <c r="CE32" s="173"/>
      <c r="CF32" s="174"/>
      <c r="CG32" s="164" t="str">
        <f t="shared" ref="CG32" si="51">IF(AND(AY32&lt;&gt;"",OR(BB32&lt;&gt;"",AS32&lt;&gt;"")),"Rolle/Ogam ohne PP/Bücher/Lehrer","")</f>
        <v/>
      </c>
      <c r="CH32" s="164" t="str">
        <f t="shared" ref="CH32" si="52">IF(AND(AY32="X",OR(H32="Skills",H32="Waffen")),"Rolle/Ogam geht nur bei Zaubern","")</f>
        <v/>
      </c>
      <c r="CI32" s="164" t="str">
        <f t="shared" ref="CI32" si="53">IF(BO32&lt;0,"Es wurden zu viele Punkte eingesetzt.","")</f>
        <v/>
      </c>
      <c r="CJ32" s="164"/>
      <c r="CK32" s="372" t="str">
        <f t="shared" ref="CK32" si="54">IF(BO32&gt;0,"Es fehlen noch Punkte","")</f>
        <v>Es fehlen noch Punkte</v>
      </c>
    </row>
    <row r="33" spans="2:89" s="1" customFormat="1" ht="14.1" customHeight="1" x14ac:dyDescent="0.2">
      <c r="B33" s="192"/>
      <c r="C33" s="190"/>
      <c r="D33" s="190"/>
      <c r="E33" s="190"/>
      <c r="F33" s="190"/>
      <c r="G33" s="191"/>
      <c r="H33" s="193"/>
      <c r="I33" s="165"/>
      <c r="J33" s="165"/>
      <c r="K33" s="165"/>
      <c r="L33" s="169"/>
      <c r="M33" s="169"/>
      <c r="N33" s="169"/>
      <c r="O33" s="169"/>
      <c r="P33" s="169"/>
      <c r="Q33" s="169"/>
      <c r="R33" s="169"/>
      <c r="S33" s="169"/>
      <c r="T33" s="169"/>
      <c r="U33" s="169"/>
      <c r="V33" s="169"/>
      <c r="W33" s="169"/>
      <c r="X33" s="169"/>
      <c r="Y33" s="169"/>
      <c r="Z33" s="169"/>
      <c r="AA33" s="165"/>
      <c r="AB33" s="165"/>
      <c r="AC33" s="165"/>
      <c r="AD33" s="165"/>
      <c r="AE33" s="165"/>
      <c r="AF33" s="172"/>
      <c r="AG33" s="175"/>
      <c r="AH33" s="176"/>
      <c r="AI33" s="176"/>
      <c r="AJ33" s="173"/>
      <c r="AK33" s="173"/>
      <c r="AL33" s="173"/>
      <c r="AM33" s="173"/>
      <c r="AN33" s="173"/>
      <c r="AO33" s="174"/>
      <c r="AP33" s="170"/>
      <c r="AQ33" s="171"/>
      <c r="AR33" s="171"/>
      <c r="AS33" s="171"/>
      <c r="AT33" s="171"/>
      <c r="AU33" s="171"/>
      <c r="AV33" s="165"/>
      <c r="AW33" s="165"/>
      <c r="AX33" s="165"/>
      <c r="AY33" s="165"/>
      <c r="AZ33" s="165"/>
      <c r="BA33" s="165"/>
      <c r="BB33" s="167"/>
      <c r="BC33" s="167"/>
      <c r="BD33" s="167"/>
      <c r="BE33" s="168"/>
      <c r="BF33" s="223"/>
      <c r="BG33" s="173"/>
      <c r="BH33" s="173"/>
      <c r="BI33" s="190"/>
      <c r="BJ33" s="190"/>
      <c r="BK33" s="190"/>
      <c r="BL33" s="173"/>
      <c r="BM33" s="173"/>
      <c r="BN33" s="174"/>
      <c r="BO33" s="231"/>
      <c r="BP33" s="232"/>
      <c r="BQ33" s="233"/>
      <c r="BR33" s="173"/>
      <c r="BS33" s="173"/>
      <c r="BT33" s="173"/>
      <c r="BU33" s="173"/>
      <c r="BV33" s="173"/>
      <c r="BW33" s="173"/>
      <c r="BX33" s="173"/>
      <c r="BY33" s="173"/>
      <c r="BZ33" s="173"/>
      <c r="CA33" s="173"/>
      <c r="CB33" s="173"/>
      <c r="CC33" s="173"/>
      <c r="CD33" s="173"/>
      <c r="CE33" s="173"/>
      <c r="CF33" s="174"/>
      <c r="CG33" s="164"/>
      <c r="CH33" s="164"/>
      <c r="CI33" s="164"/>
      <c r="CJ33" s="164"/>
      <c r="CK33" s="372"/>
    </row>
    <row r="34" spans="2:89" s="1" customFormat="1" ht="14.1" customHeight="1" x14ac:dyDescent="0.2">
      <c r="B34" s="192" t="str">
        <f t="shared" ref="B34" si="55">IF(ISBLANK(L34),"",B32+AP32)</f>
        <v/>
      </c>
      <c r="C34" s="190"/>
      <c r="D34" s="190"/>
      <c r="E34" s="190" t="str">
        <f t="shared" ref="E34" si="56">IF(ISBLANK(L34),"",IF(B34&gt;=25000,27+ROUNDDOWN((B34-25000)/5000,0),IF(B34&gt;=10000,21+ROUNDDOWN((B34-10000)/2500,0),IF(B34&gt;=5000,16+ROUNDDOWN((B34-5000)/1000,0),IF(B34&gt;=2000,10+ROUNDDOWN((B34-2000)/500,0),IF(B34&gt;=250,3+ROUNDDOWN((B34-250)/250,0),IF(B34&gt;=100,2,1)))))))</f>
        <v/>
      </c>
      <c r="F34" s="190"/>
      <c r="G34" s="191"/>
      <c r="H34" s="193"/>
      <c r="I34" s="165"/>
      <c r="J34" s="165"/>
      <c r="K34" s="165"/>
      <c r="L34" s="169"/>
      <c r="M34" s="169"/>
      <c r="N34" s="169"/>
      <c r="O34" s="169"/>
      <c r="P34" s="169"/>
      <c r="Q34" s="169"/>
      <c r="R34" s="169"/>
      <c r="S34" s="169"/>
      <c r="T34" s="169"/>
      <c r="U34" s="169"/>
      <c r="V34" s="169"/>
      <c r="W34" s="169"/>
      <c r="X34" s="169"/>
      <c r="Y34" s="169"/>
      <c r="Z34" s="169"/>
      <c r="AA34" s="165"/>
      <c r="AB34" s="165"/>
      <c r="AC34" s="165"/>
      <c r="AD34" s="165"/>
      <c r="AE34" s="165"/>
      <c r="AF34" s="172"/>
      <c r="AG34" s="175">
        <f>IF(AND(H34="Skills",AA34=0),VLOOKUP(L34,'TE Kosten je Stufe'!$A$2:$B$82,2,FALSE),IF(AND(H34="Waffen",AA34=0),VLOOKUP(L34,'TE Kosten je Stufe'!$A$2:$B$82,2,FALSE),IF(H34="Zauber",VLOOKUP(Lernen!L34,ZauberGesamt,3,FALSE),IF(H34="Dweomer",VLOOKUP(Lernen!L34,DweomerGesamt,3,FALSE),IF(H34="Wunder",VLOOKUP(Lernen!L34,WunderGesamt,3,FALSE),IF(H34="Thauma",VLOOKUP(Lernen!L34,ThaumaturgieGesamt,3,FALSE),0))))))</f>
        <v>0</v>
      </c>
      <c r="AH34" s="176"/>
      <c r="AI34" s="176"/>
      <c r="AJ34" s="173">
        <f>SUMPRODUCT(('TE Kosten je Stufe'!A$2:A$82=L34)*('TE Kosten je Stufe'!C$1:S$1&gt;AA34)*('TE Kosten je Stufe'!C$1:S$1&lt;=AD34)*('TE Kosten je Stufe'!C$2:S$82))</f>
        <v>0</v>
      </c>
      <c r="AK34" s="173"/>
      <c r="AL34" s="173"/>
      <c r="AM34" s="173" t="str">
        <f>IF(ISBLANK(L34),"",IF(H34="Zauber",INDEX(KlasseKostenKat,MATCH(VLOOKUP(L34,ZauberGesamt,4,FALSE),SkillKatListe,0),MATCH(Klasse,KlassenListe2,0)),IF(H34="Thauma",INDEX(KlasseKostenKat,MATCH(VLOOKUP(L34,ThaumaturgieGesamt,4,FALSE),SkillKatListe,0),MATCH(Klasse,KlassenListe2,0)),IF(H34="Wunder",INDEX(KlasseKostenKat,MATCH(VLOOKUP(L34,WunderGesamt,4,FALSE),SkillKatListe,0),MATCH(Klasse,KlassenListe2,0)),IF(H34="Dweomer",INDEX(KlasseKostenKat,MATCH(VLOOKUP(L34,DweomerGesamt,4,FALSE),SkillKatListe,0),MATCH(Klasse,KlassenListe2,0)),INDEX(KlasseKostenSkill,MATCH(L34,SkillNamenListe,0),MATCH(Klasse,KlassenListe2,0)))))))</f>
        <v/>
      </c>
      <c r="AN34" s="173"/>
      <c r="AO34" s="174"/>
      <c r="AP34" s="170"/>
      <c r="AQ34" s="171"/>
      <c r="AR34" s="171"/>
      <c r="AS34" s="171"/>
      <c r="AT34" s="171"/>
      <c r="AU34" s="171"/>
      <c r="AV34" s="165"/>
      <c r="AW34" s="165"/>
      <c r="AX34" s="165"/>
      <c r="AY34" s="165"/>
      <c r="AZ34" s="165"/>
      <c r="BA34" s="165"/>
      <c r="BB34" s="166"/>
      <c r="BC34" s="167"/>
      <c r="BD34" s="167"/>
      <c r="BE34" s="168"/>
      <c r="BF34" s="223">
        <f>IF(AY34="X",20,IF(OR(H34="Zauber",H34="Dweomer",H34="Wunder",H34="Thauma"),SUM(AV34*$AB$11)+((AG34-AS34)*$AB$8),SUM(AV34*$AB$11)+((AJ34-AS34)*$AB$4)+(AG34*$AB$6)))</f>
        <v>0</v>
      </c>
      <c r="BG34" s="173"/>
      <c r="BH34" s="173"/>
      <c r="BI34" s="190">
        <f t="shared" ref="BI34" si="57">IF(OR(H34="skills",H34="Waffen"),(AG34*6)+(AJ34*2),IF(AY34="X",2,(AG34*4)))</f>
        <v>0</v>
      </c>
      <c r="BJ34" s="190"/>
      <c r="BK34" s="190"/>
      <c r="BL34" s="173">
        <f t="shared" ref="BL34" si="58">IF(ISBLANK(L34),,IF(OR(H34="Zauber",H34="Dweomer",H34="Thauma",H34="Wunder"),SUM(AG34*AM34),SUM((AG34*AM34*3)+(AJ34*AM34))))</f>
        <v>0</v>
      </c>
      <c r="BM34" s="173"/>
      <c r="BN34" s="174"/>
      <c r="BO34" s="228" t="str">
        <f t="shared" ref="BO34" si="59">IF(ISBLANK(L34),"",IF(OR(H34="Skills",H34="Waffen"),((AJ34-AS34)*AM34)+(AG34*AM34*3)-AP34-AV34-(ROUND(BL34*BB34,0)),IF(AY34="X",SUM(ROUND((AG34*AM34)/3,0)-AP34),(AG34-AS34)*AM34-AP34-AV34-(ROUND(BL34*BB34,0)))))</f>
        <v/>
      </c>
      <c r="BP34" s="229"/>
      <c r="BQ34" s="230"/>
      <c r="BR34" s="173" t="str">
        <f t="shared" ref="BR34" si="60">IF(BL34&lt;1,"noch nicht gelernt",IF(CG34&lt;&gt;"",CG34,IF(CJ34&lt;&gt;"",CJ34,IF(CH34&lt;&gt;"",CH34,IF(CI34&lt;&gt;"",CI34,IF(CK34&lt;&gt;"",CK34,"Alles OK"))))))</f>
        <v>noch nicht gelernt</v>
      </c>
      <c r="BS34" s="173"/>
      <c r="BT34" s="173"/>
      <c r="BU34" s="173"/>
      <c r="BV34" s="173"/>
      <c r="BW34" s="173"/>
      <c r="BX34" s="173"/>
      <c r="BY34" s="173"/>
      <c r="BZ34" s="173"/>
      <c r="CA34" s="173"/>
      <c r="CB34" s="173"/>
      <c r="CC34" s="173"/>
      <c r="CD34" s="173"/>
      <c r="CE34" s="173"/>
      <c r="CF34" s="174"/>
      <c r="CG34" s="164" t="str">
        <f t="shared" ref="CG34" si="61">IF(AND(AY34&lt;&gt;"",OR(BB34&lt;&gt;"",AS34&lt;&gt;"")),"Rolle/Ogam ohne PP/Bücher/Lehrer","")</f>
        <v/>
      </c>
      <c r="CH34" s="164" t="str">
        <f t="shared" ref="CH34" si="62">IF(AND(AY34="X",OR(H34="Skills",H34="Waffen")),"Rolle/Ogam geht nur bei Zaubern","")</f>
        <v/>
      </c>
      <c r="CI34" s="164" t="str">
        <f t="shared" ref="CI34" si="63">IF(BO34&lt;0,"Es wurden zu viele Punkte eingesetzt.","")</f>
        <v/>
      </c>
      <c r="CJ34" s="164"/>
      <c r="CK34" s="372" t="str">
        <f t="shared" ref="CK34" si="64">IF(BO34&gt;0,"Es fehlen noch Punkte","")</f>
        <v>Es fehlen noch Punkte</v>
      </c>
    </row>
    <row r="35" spans="2:89" s="1" customFormat="1" ht="14.1" customHeight="1" x14ac:dyDescent="0.2">
      <c r="B35" s="192"/>
      <c r="C35" s="190"/>
      <c r="D35" s="190"/>
      <c r="E35" s="190"/>
      <c r="F35" s="190"/>
      <c r="G35" s="191"/>
      <c r="H35" s="193"/>
      <c r="I35" s="165"/>
      <c r="J35" s="165"/>
      <c r="K35" s="165"/>
      <c r="L35" s="169"/>
      <c r="M35" s="169"/>
      <c r="N35" s="169"/>
      <c r="O35" s="169"/>
      <c r="P35" s="169"/>
      <c r="Q35" s="169"/>
      <c r="R35" s="169"/>
      <c r="S35" s="169"/>
      <c r="T35" s="169"/>
      <c r="U35" s="169"/>
      <c r="V35" s="169"/>
      <c r="W35" s="169"/>
      <c r="X35" s="169"/>
      <c r="Y35" s="169"/>
      <c r="Z35" s="169"/>
      <c r="AA35" s="165"/>
      <c r="AB35" s="165"/>
      <c r="AC35" s="165"/>
      <c r="AD35" s="165"/>
      <c r="AE35" s="165"/>
      <c r="AF35" s="172"/>
      <c r="AG35" s="175"/>
      <c r="AH35" s="176"/>
      <c r="AI35" s="176"/>
      <c r="AJ35" s="173"/>
      <c r="AK35" s="173"/>
      <c r="AL35" s="173"/>
      <c r="AM35" s="173"/>
      <c r="AN35" s="173"/>
      <c r="AO35" s="174"/>
      <c r="AP35" s="170"/>
      <c r="AQ35" s="171"/>
      <c r="AR35" s="171"/>
      <c r="AS35" s="171"/>
      <c r="AT35" s="171"/>
      <c r="AU35" s="171"/>
      <c r="AV35" s="165"/>
      <c r="AW35" s="165"/>
      <c r="AX35" s="165"/>
      <c r="AY35" s="165"/>
      <c r="AZ35" s="165"/>
      <c r="BA35" s="165"/>
      <c r="BB35" s="167"/>
      <c r="BC35" s="167"/>
      <c r="BD35" s="167"/>
      <c r="BE35" s="168"/>
      <c r="BF35" s="223"/>
      <c r="BG35" s="173"/>
      <c r="BH35" s="173"/>
      <c r="BI35" s="190"/>
      <c r="BJ35" s="190"/>
      <c r="BK35" s="190"/>
      <c r="BL35" s="173"/>
      <c r="BM35" s="173"/>
      <c r="BN35" s="174"/>
      <c r="BO35" s="231"/>
      <c r="BP35" s="232"/>
      <c r="BQ35" s="233"/>
      <c r="BR35" s="173"/>
      <c r="BS35" s="173"/>
      <c r="BT35" s="173"/>
      <c r="BU35" s="173"/>
      <c r="BV35" s="173"/>
      <c r="BW35" s="173"/>
      <c r="BX35" s="173"/>
      <c r="BY35" s="173"/>
      <c r="BZ35" s="173"/>
      <c r="CA35" s="173"/>
      <c r="CB35" s="173"/>
      <c r="CC35" s="173"/>
      <c r="CD35" s="173"/>
      <c r="CE35" s="173"/>
      <c r="CF35" s="174"/>
      <c r="CG35" s="164"/>
      <c r="CH35" s="164"/>
      <c r="CI35" s="164"/>
      <c r="CJ35" s="164"/>
      <c r="CK35" s="372"/>
    </row>
    <row r="36" spans="2:89" s="1" customFormat="1" ht="14.1" customHeight="1" x14ac:dyDescent="0.2">
      <c r="B36" s="192" t="str">
        <f t="shared" ref="B36" si="65">IF(ISBLANK(L36),"",B34+AP34)</f>
        <v/>
      </c>
      <c r="C36" s="190"/>
      <c r="D36" s="190"/>
      <c r="E36" s="190" t="str">
        <f t="shared" ref="E36" si="66">IF(ISBLANK(L36),"",IF(B36&gt;=25000,27+ROUNDDOWN((B36-25000)/5000,0),IF(B36&gt;=10000,21+ROUNDDOWN((B36-10000)/2500,0),IF(B36&gt;=5000,16+ROUNDDOWN((B36-5000)/1000,0),IF(B36&gt;=2000,10+ROUNDDOWN((B36-2000)/500,0),IF(B36&gt;=250,3+ROUNDDOWN((B36-250)/250,0),IF(B36&gt;=100,2,1)))))))</f>
        <v/>
      </c>
      <c r="F36" s="190"/>
      <c r="G36" s="191"/>
      <c r="H36" s="193"/>
      <c r="I36" s="165"/>
      <c r="J36" s="165"/>
      <c r="K36" s="165"/>
      <c r="L36" s="169"/>
      <c r="M36" s="169"/>
      <c r="N36" s="169"/>
      <c r="O36" s="169"/>
      <c r="P36" s="169"/>
      <c r="Q36" s="169"/>
      <c r="R36" s="169"/>
      <c r="S36" s="169"/>
      <c r="T36" s="169"/>
      <c r="U36" s="169"/>
      <c r="V36" s="169"/>
      <c r="W36" s="169"/>
      <c r="X36" s="169"/>
      <c r="Y36" s="169"/>
      <c r="Z36" s="169"/>
      <c r="AA36" s="165"/>
      <c r="AB36" s="165"/>
      <c r="AC36" s="165"/>
      <c r="AD36" s="165"/>
      <c r="AE36" s="165"/>
      <c r="AF36" s="172"/>
      <c r="AG36" s="175">
        <f>IF(AND(H36="Skills",AA36=0),VLOOKUP(L36,'TE Kosten je Stufe'!$A$2:$B$82,2,FALSE),IF(AND(H36="Waffen",AA36=0),VLOOKUP(L36,'TE Kosten je Stufe'!$A$2:$B$82,2,FALSE),IF(H36="Zauber",VLOOKUP(Lernen!L36,ZauberGesamt,3,FALSE),IF(H36="Dweomer",VLOOKUP(Lernen!L36,DweomerGesamt,3,FALSE),IF(H36="Wunder",VLOOKUP(Lernen!L36,WunderGesamt,3,FALSE),IF(H36="Thauma",VLOOKUP(Lernen!L36,ThaumaturgieGesamt,3,FALSE),0))))))</f>
        <v>0</v>
      </c>
      <c r="AH36" s="176"/>
      <c r="AI36" s="176"/>
      <c r="AJ36" s="173">
        <f>SUMPRODUCT(('TE Kosten je Stufe'!A$2:A$82=L36)*('TE Kosten je Stufe'!C$1:S$1&gt;AA36)*('TE Kosten je Stufe'!C$1:S$1&lt;=AD36)*('TE Kosten je Stufe'!C$2:S$82))</f>
        <v>0</v>
      </c>
      <c r="AK36" s="173"/>
      <c r="AL36" s="173"/>
      <c r="AM36" s="173" t="str">
        <f>IF(ISBLANK(L36),"",IF(H36="Zauber",INDEX(KlasseKostenKat,MATCH(VLOOKUP(L36,ZauberGesamt,4,FALSE),SkillKatListe,0),MATCH(Klasse,KlassenListe2,0)),IF(H36="Thauma",INDEX(KlasseKostenKat,MATCH(VLOOKUP(L36,ThaumaturgieGesamt,4,FALSE),SkillKatListe,0),MATCH(Klasse,KlassenListe2,0)),IF(H36="Wunder",INDEX(KlasseKostenKat,MATCH(VLOOKUP(L36,WunderGesamt,4,FALSE),SkillKatListe,0),MATCH(Klasse,KlassenListe2,0)),IF(H36="Dweomer",INDEX(KlasseKostenKat,MATCH(VLOOKUP(L36,DweomerGesamt,4,FALSE),SkillKatListe,0),MATCH(Klasse,KlassenListe2,0)),INDEX(KlasseKostenSkill,MATCH(L36,SkillNamenListe,0),MATCH(Klasse,KlassenListe2,0)))))))</f>
        <v/>
      </c>
      <c r="AN36" s="173"/>
      <c r="AO36" s="174"/>
      <c r="AP36" s="170"/>
      <c r="AQ36" s="171"/>
      <c r="AR36" s="171"/>
      <c r="AS36" s="171"/>
      <c r="AT36" s="171"/>
      <c r="AU36" s="171"/>
      <c r="AV36" s="165"/>
      <c r="AW36" s="165"/>
      <c r="AX36" s="165"/>
      <c r="AY36" s="165"/>
      <c r="AZ36" s="165"/>
      <c r="BA36" s="165"/>
      <c r="BB36" s="166"/>
      <c r="BC36" s="167"/>
      <c r="BD36" s="167"/>
      <c r="BE36" s="168"/>
      <c r="BF36" s="223">
        <f>IF(AY36="X",20,IF(OR(H36="Zauber",H36="Dweomer",H36="Wunder",H36="Thauma"),SUM(AV36*$AB$11)+((AG36-AS36)*$AB$8),SUM(AV36*$AB$11)+((AJ36-AS36)*$AB$4)+(AG36*$AB$6)))</f>
        <v>0</v>
      </c>
      <c r="BG36" s="173"/>
      <c r="BH36" s="173"/>
      <c r="BI36" s="190">
        <f t="shared" ref="BI36" si="67">IF(OR(H36="skills",H36="Waffen"),(AG36*6)+(AJ36*2),IF(AY36="X",2,(AG36*4)))</f>
        <v>0</v>
      </c>
      <c r="BJ36" s="190"/>
      <c r="BK36" s="190"/>
      <c r="BL36" s="173">
        <f t="shared" ref="BL36" si="68">IF(ISBLANK(L36),,IF(OR(H36="Zauber",H36="Dweomer",H36="Thauma",H36="Wunder"),SUM(AG36*AM36),SUM((AG36*AM36*3)+(AJ36*AM36))))</f>
        <v>0</v>
      </c>
      <c r="BM36" s="173"/>
      <c r="BN36" s="174"/>
      <c r="BO36" s="228" t="str">
        <f t="shared" ref="BO36" si="69">IF(ISBLANK(L36),"",IF(OR(H36="Skills",H36="Waffen"),((AJ36-AS36)*AM36)+(AG36*AM36*3)-AP36-AV36-(ROUND(BL36*BB36,0)),IF(AY36="X",SUM(ROUND((AG36*AM36)/3,0)-AP36),(AG36-AS36)*AM36-AP36-AV36-(ROUND(BL36*BB36,0)))))</f>
        <v/>
      </c>
      <c r="BP36" s="229"/>
      <c r="BQ36" s="230"/>
      <c r="BR36" s="173" t="str">
        <f t="shared" ref="BR36" si="70">IF(BL36&lt;1,"noch nicht gelernt",IF(CG36&lt;&gt;"",CG36,IF(CJ36&lt;&gt;"",CJ36,IF(CH36&lt;&gt;"",CH36,IF(CI36&lt;&gt;"",CI36,IF(CK36&lt;&gt;"",CK36,"Alles OK"))))))</f>
        <v>noch nicht gelernt</v>
      </c>
      <c r="BS36" s="173"/>
      <c r="BT36" s="173"/>
      <c r="BU36" s="173"/>
      <c r="BV36" s="173"/>
      <c r="BW36" s="173"/>
      <c r="BX36" s="173"/>
      <c r="BY36" s="173"/>
      <c r="BZ36" s="173"/>
      <c r="CA36" s="173"/>
      <c r="CB36" s="173"/>
      <c r="CC36" s="173"/>
      <c r="CD36" s="173"/>
      <c r="CE36" s="173"/>
      <c r="CF36" s="174"/>
      <c r="CG36" s="164" t="str">
        <f t="shared" ref="CG36" si="71">IF(AND(AY36&lt;&gt;"",OR(BB36&lt;&gt;"",AS36&lt;&gt;"")),"Rolle/Ogam ohne PP/Bücher/Lehrer","")</f>
        <v/>
      </c>
      <c r="CH36" s="164" t="str">
        <f t="shared" ref="CH36" si="72">IF(AND(AY36="X",OR(H36="Skills",H36="Waffen")),"Rolle/Ogam geht nur bei Zaubern","")</f>
        <v/>
      </c>
      <c r="CI36" s="164" t="str">
        <f t="shared" ref="CI36" si="73">IF(BO36&lt;0,"Es wurden zu viele Punkte eingesetzt.","")</f>
        <v/>
      </c>
      <c r="CJ36" s="164"/>
      <c r="CK36" s="372" t="str">
        <f t="shared" ref="CK36" si="74">IF(BO36&gt;0,"Es fehlen noch Punkte","")</f>
        <v>Es fehlen noch Punkte</v>
      </c>
    </row>
    <row r="37" spans="2:89" s="1" customFormat="1" ht="14.1" customHeight="1" x14ac:dyDescent="0.2">
      <c r="B37" s="192"/>
      <c r="C37" s="190"/>
      <c r="D37" s="190"/>
      <c r="E37" s="190"/>
      <c r="F37" s="190"/>
      <c r="G37" s="191"/>
      <c r="H37" s="193"/>
      <c r="I37" s="165"/>
      <c r="J37" s="165"/>
      <c r="K37" s="165"/>
      <c r="L37" s="169"/>
      <c r="M37" s="169"/>
      <c r="N37" s="169"/>
      <c r="O37" s="169"/>
      <c r="P37" s="169"/>
      <c r="Q37" s="169"/>
      <c r="R37" s="169"/>
      <c r="S37" s="169"/>
      <c r="T37" s="169"/>
      <c r="U37" s="169"/>
      <c r="V37" s="169"/>
      <c r="W37" s="169"/>
      <c r="X37" s="169"/>
      <c r="Y37" s="169"/>
      <c r="Z37" s="169"/>
      <c r="AA37" s="165"/>
      <c r="AB37" s="165"/>
      <c r="AC37" s="165"/>
      <c r="AD37" s="165"/>
      <c r="AE37" s="165"/>
      <c r="AF37" s="172"/>
      <c r="AG37" s="175"/>
      <c r="AH37" s="176"/>
      <c r="AI37" s="176"/>
      <c r="AJ37" s="173"/>
      <c r="AK37" s="173"/>
      <c r="AL37" s="173"/>
      <c r="AM37" s="173"/>
      <c r="AN37" s="173"/>
      <c r="AO37" s="174"/>
      <c r="AP37" s="170"/>
      <c r="AQ37" s="171"/>
      <c r="AR37" s="171"/>
      <c r="AS37" s="171"/>
      <c r="AT37" s="171"/>
      <c r="AU37" s="171"/>
      <c r="AV37" s="165"/>
      <c r="AW37" s="165"/>
      <c r="AX37" s="165"/>
      <c r="AY37" s="165"/>
      <c r="AZ37" s="165"/>
      <c r="BA37" s="165"/>
      <c r="BB37" s="167"/>
      <c r="BC37" s="167"/>
      <c r="BD37" s="167"/>
      <c r="BE37" s="168"/>
      <c r="BF37" s="223"/>
      <c r="BG37" s="173"/>
      <c r="BH37" s="173"/>
      <c r="BI37" s="190"/>
      <c r="BJ37" s="190"/>
      <c r="BK37" s="190"/>
      <c r="BL37" s="173"/>
      <c r="BM37" s="173"/>
      <c r="BN37" s="174"/>
      <c r="BO37" s="231"/>
      <c r="BP37" s="232"/>
      <c r="BQ37" s="233"/>
      <c r="BR37" s="173"/>
      <c r="BS37" s="173"/>
      <c r="BT37" s="173"/>
      <c r="BU37" s="173"/>
      <c r="BV37" s="173"/>
      <c r="BW37" s="173"/>
      <c r="BX37" s="173"/>
      <c r="BY37" s="173"/>
      <c r="BZ37" s="173"/>
      <c r="CA37" s="173"/>
      <c r="CB37" s="173"/>
      <c r="CC37" s="173"/>
      <c r="CD37" s="173"/>
      <c r="CE37" s="173"/>
      <c r="CF37" s="174"/>
      <c r="CG37" s="164"/>
      <c r="CH37" s="164"/>
      <c r="CI37" s="164"/>
      <c r="CJ37" s="164"/>
      <c r="CK37" s="372"/>
    </row>
    <row r="38" spans="2:89" s="1" customFormat="1" ht="14.1" customHeight="1" x14ac:dyDescent="0.2">
      <c r="B38" s="192" t="str">
        <f t="shared" ref="B38" si="75">IF(ISBLANK(L38),"",B36+AP36)</f>
        <v/>
      </c>
      <c r="C38" s="190"/>
      <c r="D38" s="190"/>
      <c r="E38" s="190" t="str">
        <f t="shared" ref="E38" si="76">IF(ISBLANK(L38),"",IF(B38&gt;=25000,27+ROUNDDOWN((B38-25000)/5000,0),IF(B38&gt;=10000,21+ROUNDDOWN((B38-10000)/2500,0),IF(B38&gt;=5000,16+ROUNDDOWN((B38-5000)/1000,0),IF(B38&gt;=2000,10+ROUNDDOWN((B38-2000)/500,0),IF(B38&gt;=250,3+ROUNDDOWN((B38-250)/250,0),IF(B38&gt;=100,2,1)))))))</f>
        <v/>
      </c>
      <c r="F38" s="190"/>
      <c r="G38" s="191"/>
      <c r="H38" s="193"/>
      <c r="I38" s="165"/>
      <c r="J38" s="165"/>
      <c r="K38" s="165"/>
      <c r="L38" s="169"/>
      <c r="M38" s="169"/>
      <c r="N38" s="169"/>
      <c r="O38" s="169"/>
      <c r="P38" s="169"/>
      <c r="Q38" s="169"/>
      <c r="R38" s="169"/>
      <c r="S38" s="169"/>
      <c r="T38" s="169"/>
      <c r="U38" s="169"/>
      <c r="V38" s="169"/>
      <c r="W38" s="169"/>
      <c r="X38" s="169"/>
      <c r="Y38" s="169"/>
      <c r="Z38" s="169"/>
      <c r="AA38" s="165"/>
      <c r="AB38" s="165"/>
      <c r="AC38" s="165"/>
      <c r="AD38" s="165"/>
      <c r="AE38" s="165"/>
      <c r="AF38" s="172"/>
      <c r="AG38" s="175">
        <f>IF(AND(H38="Skills",AA38=0),VLOOKUP(L38,'TE Kosten je Stufe'!$A$2:$B$82,2,FALSE),IF(AND(H38="Waffen",AA38=0),VLOOKUP(L38,'TE Kosten je Stufe'!$A$2:$B$82,2,FALSE),IF(H38="Zauber",VLOOKUP(Lernen!L38,ZauberGesamt,3,FALSE),IF(H38="Dweomer",VLOOKUP(Lernen!L38,DweomerGesamt,3,FALSE),IF(H38="Wunder",VLOOKUP(Lernen!L38,WunderGesamt,3,FALSE),IF(H38="Thauma",VLOOKUP(Lernen!L38,ThaumaturgieGesamt,3,FALSE),0))))))</f>
        <v>0</v>
      </c>
      <c r="AH38" s="176"/>
      <c r="AI38" s="176"/>
      <c r="AJ38" s="173">
        <f>SUMPRODUCT(('TE Kosten je Stufe'!A$2:A$82=L38)*('TE Kosten je Stufe'!C$1:S$1&gt;AA38)*('TE Kosten je Stufe'!C$1:S$1&lt;=AD38)*('TE Kosten je Stufe'!C$2:S$82))</f>
        <v>0</v>
      </c>
      <c r="AK38" s="173"/>
      <c r="AL38" s="173"/>
      <c r="AM38" s="173" t="str">
        <f>IF(ISBLANK(L38),"",IF(H38="Zauber",INDEX(KlasseKostenKat,MATCH(VLOOKUP(L38,ZauberGesamt,4,FALSE),SkillKatListe,0),MATCH(Klasse,KlassenListe2,0)),IF(H38="Thauma",INDEX(KlasseKostenKat,MATCH(VLOOKUP(L38,ThaumaturgieGesamt,4,FALSE),SkillKatListe,0),MATCH(Klasse,KlassenListe2,0)),IF(H38="Wunder",INDEX(KlasseKostenKat,MATCH(VLOOKUP(L38,WunderGesamt,4,FALSE),SkillKatListe,0),MATCH(Klasse,KlassenListe2,0)),IF(H38="Dweomer",INDEX(KlasseKostenKat,MATCH(VLOOKUP(L38,DweomerGesamt,4,FALSE),SkillKatListe,0),MATCH(Klasse,KlassenListe2,0)),INDEX(KlasseKostenSkill,MATCH(L38,SkillNamenListe,0),MATCH(Klasse,KlassenListe2,0)))))))</f>
        <v/>
      </c>
      <c r="AN38" s="173"/>
      <c r="AO38" s="174"/>
      <c r="AP38" s="170"/>
      <c r="AQ38" s="171"/>
      <c r="AR38" s="171"/>
      <c r="AS38" s="171"/>
      <c r="AT38" s="171"/>
      <c r="AU38" s="171"/>
      <c r="AV38" s="165"/>
      <c r="AW38" s="165"/>
      <c r="AX38" s="165"/>
      <c r="AY38" s="165"/>
      <c r="AZ38" s="165"/>
      <c r="BA38" s="165"/>
      <c r="BB38" s="166"/>
      <c r="BC38" s="167"/>
      <c r="BD38" s="167"/>
      <c r="BE38" s="168"/>
      <c r="BF38" s="223">
        <f>IF(AY38="X",20,IF(OR(H38="Zauber",H38="Dweomer",H38="Wunder",H38="Thauma"),SUM(AV38*$AB$11)+((AG38-AS38)*$AB$8),SUM(AV38*$AB$11)+((AJ38-AS38)*$AB$4)+(AG38*$AB$6)))</f>
        <v>0</v>
      </c>
      <c r="BG38" s="173"/>
      <c r="BH38" s="173"/>
      <c r="BI38" s="190">
        <f t="shared" ref="BI38" si="77">IF(OR(H38="skills",H38="Waffen"),(AG38*6)+(AJ38*2),IF(AY38="X",2,(AG38*4)))</f>
        <v>0</v>
      </c>
      <c r="BJ38" s="190"/>
      <c r="BK38" s="190"/>
      <c r="BL38" s="173">
        <f t="shared" ref="BL38" si="78">IF(ISBLANK(L38),,IF(OR(H38="Zauber",H38="Dweomer",H38="Thauma",H38="Wunder"),SUM(AG38*AM38),SUM((AG38*AM38*3)+(AJ38*AM38))))</f>
        <v>0</v>
      </c>
      <c r="BM38" s="173"/>
      <c r="BN38" s="174"/>
      <c r="BO38" s="228" t="str">
        <f t="shared" ref="BO38" si="79">IF(ISBLANK(L38),"",IF(OR(H38="Skills",H38="Waffen"),((AJ38-AS38)*AM38)+(AG38*AM38*3)-AP38-AV38-(ROUND(BL38*BB38,0)),IF(AY38="X",SUM(ROUND((AG38*AM38)/3,0)-AP38),(AG38-AS38)*AM38-AP38-AV38-(ROUND(BL38*BB38,0)))))</f>
        <v/>
      </c>
      <c r="BP38" s="229"/>
      <c r="BQ38" s="230"/>
      <c r="BR38" s="173" t="str">
        <f t="shared" ref="BR38" si="80">IF(BL38&lt;1,"noch nicht gelernt",IF(CG38&lt;&gt;"",CG38,IF(CJ38&lt;&gt;"",CJ38,IF(CH38&lt;&gt;"",CH38,IF(CI38&lt;&gt;"",CI38,IF(CK38&lt;&gt;"",CK38,"Alles OK"))))))</f>
        <v>noch nicht gelernt</v>
      </c>
      <c r="BS38" s="173"/>
      <c r="BT38" s="173"/>
      <c r="BU38" s="173"/>
      <c r="BV38" s="173"/>
      <c r="BW38" s="173"/>
      <c r="BX38" s="173"/>
      <c r="BY38" s="173"/>
      <c r="BZ38" s="173"/>
      <c r="CA38" s="173"/>
      <c r="CB38" s="173"/>
      <c r="CC38" s="173"/>
      <c r="CD38" s="173"/>
      <c r="CE38" s="173"/>
      <c r="CF38" s="174"/>
      <c r="CG38" s="164" t="str">
        <f t="shared" ref="CG38" si="81">IF(AND(AY38&lt;&gt;"",OR(BB38&lt;&gt;"",AS38&lt;&gt;"")),"Rolle/Ogam ohne PP/Bücher/Lehrer","")</f>
        <v/>
      </c>
      <c r="CH38" s="164" t="str">
        <f t="shared" ref="CH38" si="82">IF(AND(AY38="X",OR(H38="Skills",H38="Waffen")),"Rolle/Ogam geht nur bei Zaubern","")</f>
        <v/>
      </c>
      <c r="CI38" s="164" t="str">
        <f t="shared" ref="CI38" si="83">IF(BO38&lt;0,"Es wurden zu viele Punkte eingesetzt.","")</f>
        <v/>
      </c>
      <c r="CJ38" s="164"/>
      <c r="CK38" s="372" t="str">
        <f t="shared" ref="CK38" si="84">IF(BO38&gt;0,"Es fehlen noch Punkte","")</f>
        <v>Es fehlen noch Punkte</v>
      </c>
    </row>
    <row r="39" spans="2:89" s="1" customFormat="1" ht="14.1" customHeight="1" x14ac:dyDescent="0.2">
      <c r="B39" s="192"/>
      <c r="C39" s="190"/>
      <c r="D39" s="190"/>
      <c r="E39" s="190"/>
      <c r="F39" s="190"/>
      <c r="G39" s="191"/>
      <c r="H39" s="193"/>
      <c r="I39" s="165"/>
      <c r="J39" s="165"/>
      <c r="K39" s="165"/>
      <c r="L39" s="169"/>
      <c r="M39" s="169"/>
      <c r="N39" s="169"/>
      <c r="O39" s="169"/>
      <c r="P39" s="169"/>
      <c r="Q39" s="169"/>
      <c r="R39" s="169"/>
      <c r="S39" s="169"/>
      <c r="T39" s="169"/>
      <c r="U39" s="169"/>
      <c r="V39" s="169"/>
      <c r="W39" s="169"/>
      <c r="X39" s="169"/>
      <c r="Y39" s="169"/>
      <c r="Z39" s="169"/>
      <c r="AA39" s="165"/>
      <c r="AB39" s="165"/>
      <c r="AC39" s="165"/>
      <c r="AD39" s="165"/>
      <c r="AE39" s="165"/>
      <c r="AF39" s="172"/>
      <c r="AG39" s="175"/>
      <c r="AH39" s="176"/>
      <c r="AI39" s="176"/>
      <c r="AJ39" s="173"/>
      <c r="AK39" s="173"/>
      <c r="AL39" s="173"/>
      <c r="AM39" s="173"/>
      <c r="AN39" s="173"/>
      <c r="AO39" s="174"/>
      <c r="AP39" s="170"/>
      <c r="AQ39" s="171"/>
      <c r="AR39" s="171"/>
      <c r="AS39" s="171"/>
      <c r="AT39" s="171"/>
      <c r="AU39" s="171"/>
      <c r="AV39" s="165"/>
      <c r="AW39" s="165"/>
      <c r="AX39" s="165"/>
      <c r="AY39" s="165"/>
      <c r="AZ39" s="165"/>
      <c r="BA39" s="165"/>
      <c r="BB39" s="167"/>
      <c r="BC39" s="167"/>
      <c r="BD39" s="167"/>
      <c r="BE39" s="168"/>
      <c r="BF39" s="223"/>
      <c r="BG39" s="173"/>
      <c r="BH39" s="173"/>
      <c r="BI39" s="190"/>
      <c r="BJ39" s="190"/>
      <c r="BK39" s="190"/>
      <c r="BL39" s="173"/>
      <c r="BM39" s="173"/>
      <c r="BN39" s="174"/>
      <c r="BO39" s="231"/>
      <c r="BP39" s="232"/>
      <c r="BQ39" s="233"/>
      <c r="BR39" s="173"/>
      <c r="BS39" s="173"/>
      <c r="BT39" s="173"/>
      <c r="BU39" s="173"/>
      <c r="BV39" s="173"/>
      <c r="BW39" s="173"/>
      <c r="BX39" s="173"/>
      <c r="BY39" s="173"/>
      <c r="BZ39" s="173"/>
      <c r="CA39" s="173"/>
      <c r="CB39" s="173"/>
      <c r="CC39" s="173"/>
      <c r="CD39" s="173"/>
      <c r="CE39" s="173"/>
      <c r="CF39" s="174"/>
      <c r="CG39" s="164"/>
      <c r="CH39" s="164"/>
      <c r="CI39" s="164"/>
      <c r="CJ39" s="164"/>
      <c r="CK39" s="372"/>
    </row>
    <row r="40" spans="2:89" s="1" customFormat="1" ht="14.1" customHeight="1" x14ac:dyDescent="0.2">
      <c r="B40" s="192" t="str">
        <f t="shared" ref="B40" si="85">IF(ISBLANK(L40),"",B38+AP38)</f>
        <v/>
      </c>
      <c r="C40" s="190"/>
      <c r="D40" s="190"/>
      <c r="E40" s="190" t="str">
        <f t="shared" ref="E40" si="86">IF(ISBLANK(L40),"",IF(B40&gt;=25000,27+ROUNDDOWN((B40-25000)/5000,0),IF(B40&gt;=10000,21+ROUNDDOWN((B40-10000)/2500,0),IF(B40&gt;=5000,16+ROUNDDOWN((B40-5000)/1000,0),IF(B40&gt;=2000,10+ROUNDDOWN((B40-2000)/500,0),IF(B40&gt;=250,3+ROUNDDOWN((B40-250)/250,0),IF(B40&gt;=100,2,1)))))))</f>
        <v/>
      </c>
      <c r="F40" s="190"/>
      <c r="G40" s="191"/>
      <c r="H40" s="193"/>
      <c r="I40" s="165"/>
      <c r="J40" s="165"/>
      <c r="K40" s="165"/>
      <c r="L40" s="169"/>
      <c r="M40" s="169"/>
      <c r="N40" s="169"/>
      <c r="O40" s="169"/>
      <c r="P40" s="169"/>
      <c r="Q40" s="169"/>
      <c r="R40" s="169"/>
      <c r="S40" s="169"/>
      <c r="T40" s="169"/>
      <c r="U40" s="169"/>
      <c r="V40" s="169"/>
      <c r="W40" s="169"/>
      <c r="X40" s="169"/>
      <c r="Y40" s="169"/>
      <c r="Z40" s="169"/>
      <c r="AA40" s="165"/>
      <c r="AB40" s="165"/>
      <c r="AC40" s="165"/>
      <c r="AD40" s="165"/>
      <c r="AE40" s="165"/>
      <c r="AF40" s="172"/>
      <c r="AG40" s="175">
        <f>IF(AND(H40="Skills",AA40=0),VLOOKUP(L40,'TE Kosten je Stufe'!$A$2:$B$82,2,FALSE),IF(AND(H40="Waffen",AA40=0),VLOOKUP(L40,'TE Kosten je Stufe'!$A$2:$B$82,2,FALSE),IF(H40="Zauber",VLOOKUP(Lernen!L40,ZauberGesamt,3,FALSE),IF(H40="Dweomer",VLOOKUP(Lernen!L40,DweomerGesamt,3,FALSE),IF(H40="Wunder",VLOOKUP(Lernen!L40,WunderGesamt,3,FALSE),IF(H40="Thauma",VLOOKUP(Lernen!L40,ThaumaturgieGesamt,3,FALSE),0))))))</f>
        <v>0</v>
      </c>
      <c r="AH40" s="176"/>
      <c r="AI40" s="176"/>
      <c r="AJ40" s="173">
        <f>SUMPRODUCT(('TE Kosten je Stufe'!A$2:A$82=L40)*('TE Kosten je Stufe'!C$1:S$1&gt;AA40)*('TE Kosten je Stufe'!C$1:S$1&lt;=AD40)*('TE Kosten je Stufe'!C$2:S$82))</f>
        <v>0</v>
      </c>
      <c r="AK40" s="173"/>
      <c r="AL40" s="173"/>
      <c r="AM40" s="173" t="str">
        <f>IF(ISBLANK(L40),"",IF(H40="Zauber",INDEX(KlasseKostenKat,MATCH(VLOOKUP(L40,ZauberGesamt,4,FALSE),SkillKatListe,0),MATCH(Klasse,KlassenListe2,0)),IF(H40="Thauma",INDEX(KlasseKostenKat,MATCH(VLOOKUP(L40,ThaumaturgieGesamt,4,FALSE),SkillKatListe,0),MATCH(Klasse,KlassenListe2,0)),IF(H40="Wunder",INDEX(KlasseKostenKat,MATCH(VLOOKUP(L40,WunderGesamt,4,FALSE),SkillKatListe,0),MATCH(Klasse,KlassenListe2,0)),IF(H40="Dweomer",INDEX(KlasseKostenKat,MATCH(VLOOKUP(L40,DweomerGesamt,4,FALSE),SkillKatListe,0),MATCH(Klasse,KlassenListe2,0)),INDEX(KlasseKostenSkill,MATCH(L40,SkillNamenListe,0),MATCH(Klasse,KlassenListe2,0)))))))</f>
        <v/>
      </c>
      <c r="AN40" s="173"/>
      <c r="AO40" s="174"/>
      <c r="AP40" s="197"/>
      <c r="AQ40" s="198"/>
      <c r="AR40" s="198"/>
      <c r="AS40" s="198"/>
      <c r="AT40" s="198"/>
      <c r="AU40" s="198"/>
      <c r="AV40" s="165"/>
      <c r="AW40" s="165"/>
      <c r="AX40" s="165"/>
      <c r="AY40" s="165"/>
      <c r="AZ40" s="165"/>
      <c r="BA40" s="165"/>
      <c r="BB40" s="194"/>
      <c r="BC40" s="195"/>
      <c r="BD40" s="195"/>
      <c r="BE40" s="196"/>
      <c r="BF40" s="223">
        <f>IF(AY40="X",20,IF(OR(H40="Zauber",H40="Dweomer",H40="Wunder",H40="Thauma"),SUM(AV40*$AB$11)+((AG40-AS40)*$AB$8),SUM(AV40*$AB$11)+((AJ40-AS40)*$AB$4)+(AG40*$AB$6)))</f>
        <v>0</v>
      </c>
      <c r="BG40" s="173"/>
      <c r="BH40" s="173"/>
      <c r="BI40" s="190">
        <f t="shared" ref="BI40" si="87">IF(OR(H40="skills",H40="Waffen"),(AG40*6)+(AJ40*2),IF(AY40="X",2,(AG40*4)))</f>
        <v>0</v>
      </c>
      <c r="BJ40" s="190"/>
      <c r="BK40" s="190"/>
      <c r="BL40" s="173">
        <f t="shared" ref="BL40" si="88">IF(ISBLANK(L40),,IF(OR(H40="Zauber",H40="Dweomer",H40="Thauma",H40="Wunder"),SUM(AG40*AM40),SUM((AG40*AM40*3)+(AJ40*AM40))))</f>
        <v>0</v>
      </c>
      <c r="BM40" s="173"/>
      <c r="BN40" s="174"/>
      <c r="BO40" s="228" t="str">
        <f t="shared" ref="BO40" si="89">IF(ISBLANK(L40),"",IF(OR(H40="Skills",H40="Waffen"),((AJ40-AS40)*AM40)+(AG40*AM40*3)-AP40-AV40-(ROUND(BL40*BB40,0)),IF(AY40="X",SUM(ROUND((AG40*AM40)/3,0)-AP40),(AG40-AS40)*AM40-AP40-AV40-(ROUND(BL40*BB40,0)))))</f>
        <v/>
      </c>
      <c r="BP40" s="229"/>
      <c r="BQ40" s="230"/>
      <c r="BR40" s="173" t="str">
        <f t="shared" ref="BR40" si="90">IF(BL40&lt;1,"noch nicht gelernt",IF(CG40&lt;&gt;"",CG40,IF(CJ40&lt;&gt;"",CJ40,IF(CH40&lt;&gt;"",CH40,IF(CI40&lt;&gt;"",CI40,IF(CK40&lt;&gt;"",CK40,"Alles OK"))))))</f>
        <v>noch nicht gelernt</v>
      </c>
      <c r="BS40" s="173"/>
      <c r="BT40" s="173"/>
      <c r="BU40" s="173"/>
      <c r="BV40" s="173"/>
      <c r="BW40" s="173"/>
      <c r="BX40" s="173"/>
      <c r="BY40" s="173"/>
      <c r="BZ40" s="173"/>
      <c r="CA40" s="173"/>
      <c r="CB40" s="173"/>
      <c r="CC40" s="173"/>
      <c r="CD40" s="173"/>
      <c r="CE40" s="173"/>
      <c r="CF40" s="174"/>
      <c r="CG40" s="164" t="str">
        <f t="shared" ref="CG40" si="91">IF(AND(AY40&lt;&gt;"",OR(BB40&lt;&gt;"",AS40&lt;&gt;"")),"Rolle/Ogam ohne PP/Bücher/Lehrer","")</f>
        <v/>
      </c>
      <c r="CH40" s="164" t="str">
        <f t="shared" ref="CH40" si="92">IF(AND(AY40="X",OR(H40="Skills",H40="Waffen")),"Rolle/Ogam geht nur bei Zaubern","")</f>
        <v/>
      </c>
      <c r="CI40" s="164" t="str">
        <f t="shared" ref="CI40" si="93">IF(BO40&lt;0,"Es wurden zu viele Punkte eingesetzt.","")</f>
        <v/>
      </c>
      <c r="CJ40" s="164"/>
      <c r="CK40" s="372" t="str">
        <f t="shared" ref="CK40" si="94">IF(BO40&gt;0,"Es fehlen noch Punkte","")</f>
        <v>Es fehlen noch Punkte</v>
      </c>
    </row>
    <row r="41" spans="2:89" s="1" customFormat="1" ht="14.1" customHeight="1" x14ac:dyDescent="0.2">
      <c r="B41" s="192"/>
      <c r="C41" s="190"/>
      <c r="D41" s="190"/>
      <c r="E41" s="190"/>
      <c r="F41" s="190"/>
      <c r="G41" s="191"/>
      <c r="H41" s="193"/>
      <c r="I41" s="165"/>
      <c r="J41" s="165"/>
      <c r="K41" s="165"/>
      <c r="L41" s="169"/>
      <c r="M41" s="169"/>
      <c r="N41" s="169"/>
      <c r="O41" s="169"/>
      <c r="P41" s="169"/>
      <c r="Q41" s="169"/>
      <c r="R41" s="169"/>
      <c r="S41" s="169"/>
      <c r="T41" s="169"/>
      <c r="U41" s="169"/>
      <c r="V41" s="169"/>
      <c r="W41" s="169"/>
      <c r="X41" s="169"/>
      <c r="Y41" s="169"/>
      <c r="Z41" s="169"/>
      <c r="AA41" s="165"/>
      <c r="AB41" s="165"/>
      <c r="AC41" s="165"/>
      <c r="AD41" s="165"/>
      <c r="AE41" s="165"/>
      <c r="AF41" s="172"/>
      <c r="AG41" s="175"/>
      <c r="AH41" s="176"/>
      <c r="AI41" s="176"/>
      <c r="AJ41" s="173"/>
      <c r="AK41" s="173"/>
      <c r="AL41" s="173"/>
      <c r="AM41" s="173"/>
      <c r="AN41" s="173"/>
      <c r="AO41" s="174"/>
      <c r="AP41" s="197"/>
      <c r="AQ41" s="198"/>
      <c r="AR41" s="198"/>
      <c r="AS41" s="198"/>
      <c r="AT41" s="198"/>
      <c r="AU41" s="198"/>
      <c r="AV41" s="165"/>
      <c r="AW41" s="165"/>
      <c r="AX41" s="165"/>
      <c r="AY41" s="165"/>
      <c r="AZ41" s="165"/>
      <c r="BA41" s="165"/>
      <c r="BB41" s="195"/>
      <c r="BC41" s="195"/>
      <c r="BD41" s="195"/>
      <c r="BE41" s="196"/>
      <c r="BF41" s="223"/>
      <c r="BG41" s="173"/>
      <c r="BH41" s="173"/>
      <c r="BI41" s="190"/>
      <c r="BJ41" s="190"/>
      <c r="BK41" s="190"/>
      <c r="BL41" s="173"/>
      <c r="BM41" s="173"/>
      <c r="BN41" s="174"/>
      <c r="BO41" s="231"/>
      <c r="BP41" s="232"/>
      <c r="BQ41" s="233"/>
      <c r="BR41" s="173"/>
      <c r="BS41" s="173"/>
      <c r="BT41" s="173"/>
      <c r="BU41" s="173"/>
      <c r="BV41" s="173"/>
      <c r="BW41" s="173"/>
      <c r="BX41" s="173"/>
      <c r="BY41" s="173"/>
      <c r="BZ41" s="173"/>
      <c r="CA41" s="173"/>
      <c r="CB41" s="173"/>
      <c r="CC41" s="173"/>
      <c r="CD41" s="173"/>
      <c r="CE41" s="173"/>
      <c r="CF41" s="174"/>
      <c r="CG41" s="164"/>
      <c r="CH41" s="164"/>
      <c r="CI41" s="164"/>
      <c r="CJ41" s="164"/>
      <c r="CK41" s="372"/>
    </row>
    <row r="42" spans="2:89" s="1" customFormat="1" ht="14.1" customHeight="1" x14ac:dyDescent="0.2">
      <c r="B42" s="192" t="str">
        <f t="shared" ref="B42" si="95">IF(ISBLANK(L42),"",B40+AP40)</f>
        <v/>
      </c>
      <c r="C42" s="190"/>
      <c r="D42" s="190"/>
      <c r="E42" s="190" t="str">
        <f t="shared" ref="E42" si="96">IF(ISBLANK(L42),"",IF(B42&gt;=25000,27+ROUNDDOWN((B42-25000)/5000,0),IF(B42&gt;=10000,21+ROUNDDOWN((B42-10000)/2500,0),IF(B42&gt;=5000,16+ROUNDDOWN((B42-5000)/1000,0),IF(B42&gt;=2000,10+ROUNDDOWN((B42-2000)/500,0),IF(B42&gt;=250,3+ROUNDDOWN((B42-250)/250,0),IF(B42&gt;=100,2,1)))))))</f>
        <v/>
      </c>
      <c r="F42" s="190"/>
      <c r="G42" s="191"/>
      <c r="H42" s="193"/>
      <c r="I42" s="165"/>
      <c r="J42" s="165"/>
      <c r="K42" s="165"/>
      <c r="L42" s="169"/>
      <c r="M42" s="169"/>
      <c r="N42" s="169"/>
      <c r="O42" s="169"/>
      <c r="P42" s="169"/>
      <c r="Q42" s="169"/>
      <c r="R42" s="169"/>
      <c r="S42" s="169"/>
      <c r="T42" s="169"/>
      <c r="U42" s="169"/>
      <c r="V42" s="169"/>
      <c r="W42" s="169"/>
      <c r="X42" s="169"/>
      <c r="Y42" s="169"/>
      <c r="Z42" s="169"/>
      <c r="AA42" s="165"/>
      <c r="AB42" s="165"/>
      <c r="AC42" s="165"/>
      <c r="AD42" s="165"/>
      <c r="AE42" s="165"/>
      <c r="AF42" s="172"/>
      <c r="AG42" s="175">
        <f>IF(AND(H42="Skills",AA42=0),VLOOKUP(L42,'TE Kosten je Stufe'!$A$2:$B$82,2,FALSE),IF(AND(H42="Waffen",AA42=0),VLOOKUP(L42,'TE Kosten je Stufe'!$A$2:$B$82,2,FALSE),IF(H42="Zauber",VLOOKUP(Lernen!L42,ZauberGesamt,3,FALSE),IF(H42="Dweomer",VLOOKUP(Lernen!L42,DweomerGesamt,3,FALSE),IF(H42="Wunder",VLOOKUP(Lernen!L42,WunderGesamt,3,FALSE),IF(H42="Thauma",VLOOKUP(Lernen!L42,ThaumaturgieGesamt,3,FALSE),0))))))</f>
        <v>0</v>
      </c>
      <c r="AH42" s="176"/>
      <c r="AI42" s="176"/>
      <c r="AJ42" s="173">
        <f>SUMPRODUCT(('TE Kosten je Stufe'!A$2:A$82=L42)*('TE Kosten je Stufe'!C$1:S$1&gt;AA42)*('TE Kosten je Stufe'!C$1:S$1&lt;=AD42)*('TE Kosten je Stufe'!C$2:S$82))</f>
        <v>0</v>
      </c>
      <c r="AK42" s="173"/>
      <c r="AL42" s="173"/>
      <c r="AM42" s="173" t="str">
        <f>IF(ISBLANK(L42),"",IF(H42="Zauber",INDEX(KlasseKostenKat,MATCH(VLOOKUP(L42,ZauberGesamt,4,FALSE),SkillKatListe,0),MATCH(Klasse,KlassenListe2,0)),IF(H42="Thauma",INDEX(KlasseKostenKat,MATCH(VLOOKUP(L42,ThaumaturgieGesamt,4,FALSE),SkillKatListe,0),MATCH(Klasse,KlassenListe2,0)),IF(H42="Wunder",INDEX(KlasseKostenKat,MATCH(VLOOKUP(L42,WunderGesamt,4,FALSE),SkillKatListe,0),MATCH(Klasse,KlassenListe2,0)),IF(H42="Dweomer",INDEX(KlasseKostenKat,MATCH(VLOOKUP(L42,DweomerGesamt,4,FALSE),SkillKatListe,0),MATCH(Klasse,KlassenListe2,0)),INDEX(KlasseKostenSkill,MATCH(L42,SkillNamenListe,0),MATCH(Klasse,KlassenListe2,0)))))))</f>
        <v/>
      </c>
      <c r="AN42" s="173"/>
      <c r="AO42" s="174"/>
      <c r="AP42" s="197"/>
      <c r="AQ42" s="198"/>
      <c r="AR42" s="198"/>
      <c r="AS42" s="198"/>
      <c r="AT42" s="198"/>
      <c r="AU42" s="198"/>
      <c r="AV42" s="165"/>
      <c r="AW42" s="165"/>
      <c r="AX42" s="165"/>
      <c r="AY42" s="165"/>
      <c r="AZ42" s="165"/>
      <c r="BA42" s="165"/>
      <c r="BB42" s="194"/>
      <c r="BC42" s="195"/>
      <c r="BD42" s="195"/>
      <c r="BE42" s="196"/>
      <c r="BF42" s="223">
        <f>IF(AY42="X",20,IF(OR(H42="Zauber",H42="Dweomer",H42="Wunder",H42="Thauma"),SUM(AV42*$AB$11)+((AG42-AS42)*$AB$8),SUM(AV42*$AB$11)+((AJ42-AS42)*$AB$4)+(AG42*$AB$6)))</f>
        <v>0</v>
      </c>
      <c r="BG42" s="173"/>
      <c r="BH42" s="173"/>
      <c r="BI42" s="190">
        <f t="shared" ref="BI42" si="97">IF(OR(H42="skills",H42="Waffen"),(AG42*6)+(AJ42*2),IF(AY42="X",2,(AG42*4)))</f>
        <v>0</v>
      </c>
      <c r="BJ42" s="190"/>
      <c r="BK42" s="190"/>
      <c r="BL42" s="173">
        <f t="shared" ref="BL42" si="98">IF(ISBLANK(L42),,IF(OR(H42="Zauber",H42="Dweomer",H42="Thauma",H42="Wunder"),SUM(AG42*AM42),SUM((AG42*AM42*3)+(AJ42*AM42))))</f>
        <v>0</v>
      </c>
      <c r="BM42" s="173"/>
      <c r="BN42" s="174"/>
      <c r="BO42" s="228" t="str">
        <f t="shared" ref="BO42" si="99">IF(ISBLANK(L42),"",IF(OR(H42="Skills",H42="Waffen"),((AJ42-AS42)*AM42)+(AG42*AM42*3)-AP42-AV42-(ROUND(BL42*BB42,0)),IF(AY42="X",SUM(ROUND((AG42*AM42)/3,0)-AP42),(AG42-AS42)*AM42-AP42-AV42-(ROUND(BL42*BB42,0)))))</f>
        <v/>
      </c>
      <c r="BP42" s="229"/>
      <c r="BQ42" s="230"/>
      <c r="BR42" s="173" t="str">
        <f t="shared" ref="BR42" si="100">IF(BL42&lt;1,"noch nicht gelernt",IF(CG42&lt;&gt;"",CG42,IF(CJ42&lt;&gt;"",CJ42,IF(CH42&lt;&gt;"",CH42,IF(CI42&lt;&gt;"",CI42,IF(CK42&lt;&gt;"",CK42,"Alles OK"))))))</f>
        <v>noch nicht gelernt</v>
      </c>
      <c r="BS42" s="173"/>
      <c r="BT42" s="173"/>
      <c r="BU42" s="173"/>
      <c r="BV42" s="173"/>
      <c r="BW42" s="173"/>
      <c r="BX42" s="173"/>
      <c r="BY42" s="173"/>
      <c r="BZ42" s="173"/>
      <c r="CA42" s="173"/>
      <c r="CB42" s="173"/>
      <c r="CC42" s="173"/>
      <c r="CD42" s="173"/>
      <c r="CE42" s="173"/>
      <c r="CF42" s="174"/>
      <c r="CG42" s="164" t="str">
        <f t="shared" ref="CG42" si="101">IF(AND(AY42&lt;&gt;"",OR(BB42&lt;&gt;"",AS42&lt;&gt;"")),"Rolle/Ogam ohne PP/Bücher/Lehrer","")</f>
        <v/>
      </c>
      <c r="CH42" s="164" t="str">
        <f t="shared" ref="CH42" si="102">IF(AND(AY42="X",OR(H42="Skills",H42="Waffen")),"Rolle/Ogam geht nur bei Zaubern","")</f>
        <v/>
      </c>
      <c r="CI42" s="164" t="str">
        <f t="shared" ref="CI42" si="103">IF(BO42&lt;0,"Es wurden zu viele Punkte eingesetzt.","")</f>
        <v/>
      </c>
      <c r="CJ42" s="164"/>
      <c r="CK42" s="372" t="str">
        <f t="shared" ref="CK42" si="104">IF(BO42&gt;0,"Es fehlen noch Punkte","")</f>
        <v>Es fehlen noch Punkte</v>
      </c>
    </row>
    <row r="43" spans="2:89" s="1" customFormat="1" ht="14.1" customHeight="1" x14ac:dyDescent="0.2">
      <c r="B43" s="192"/>
      <c r="C43" s="190"/>
      <c r="D43" s="190"/>
      <c r="E43" s="190"/>
      <c r="F43" s="190"/>
      <c r="G43" s="191"/>
      <c r="H43" s="193"/>
      <c r="I43" s="165"/>
      <c r="J43" s="165"/>
      <c r="K43" s="165"/>
      <c r="L43" s="169"/>
      <c r="M43" s="169"/>
      <c r="N43" s="169"/>
      <c r="O43" s="169"/>
      <c r="P43" s="169"/>
      <c r="Q43" s="169"/>
      <c r="R43" s="169"/>
      <c r="S43" s="169"/>
      <c r="T43" s="169"/>
      <c r="U43" s="169"/>
      <c r="V43" s="169"/>
      <c r="W43" s="169"/>
      <c r="X43" s="169"/>
      <c r="Y43" s="169"/>
      <c r="Z43" s="169"/>
      <c r="AA43" s="165"/>
      <c r="AB43" s="165"/>
      <c r="AC43" s="165"/>
      <c r="AD43" s="165"/>
      <c r="AE43" s="165"/>
      <c r="AF43" s="172"/>
      <c r="AG43" s="175"/>
      <c r="AH43" s="176"/>
      <c r="AI43" s="176"/>
      <c r="AJ43" s="173"/>
      <c r="AK43" s="173"/>
      <c r="AL43" s="173"/>
      <c r="AM43" s="173"/>
      <c r="AN43" s="173"/>
      <c r="AO43" s="174"/>
      <c r="AP43" s="197"/>
      <c r="AQ43" s="198"/>
      <c r="AR43" s="198"/>
      <c r="AS43" s="198"/>
      <c r="AT43" s="198"/>
      <c r="AU43" s="198"/>
      <c r="AV43" s="165"/>
      <c r="AW43" s="165"/>
      <c r="AX43" s="165"/>
      <c r="AY43" s="165"/>
      <c r="AZ43" s="165"/>
      <c r="BA43" s="165"/>
      <c r="BB43" s="195"/>
      <c r="BC43" s="195"/>
      <c r="BD43" s="195"/>
      <c r="BE43" s="196"/>
      <c r="BF43" s="223"/>
      <c r="BG43" s="173"/>
      <c r="BH43" s="173"/>
      <c r="BI43" s="190"/>
      <c r="BJ43" s="190"/>
      <c r="BK43" s="190"/>
      <c r="BL43" s="173"/>
      <c r="BM43" s="173"/>
      <c r="BN43" s="174"/>
      <c r="BO43" s="231"/>
      <c r="BP43" s="232"/>
      <c r="BQ43" s="233"/>
      <c r="BR43" s="173"/>
      <c r="BS43" s="173"/>
      <c r="BT43" s="173"/>
      <c r="BU43" s="173"/>
      <c r="BV43" s="173"/>
      <c r="BW43" s="173"/>
      <c r="BX43" s="173"/>
      <c r="BY43" s="173"/>
      <c r="BZ43" s="173"/>
      <c r="CA43" s="173"/>
      <c r="CB43" s="173"/>
      <c r="CC43" s="173"/>
      <c r="CD43" s="173"/>
      <c r="CE43" s="173"/>
      <c r="CF43" s="174"/>
      <c r="CG43" s="164"/>
      <c r="CH43" s="164"/>
      <c r="CI43" s="164"/>
      <c r="CJ43" s="164"/>
      <c r="CK43" s="372"/>
    </row>
    <row r="44" spans="2:89" s="1" customFormat="1" ht="14.1" customHeight="1" x14ac:dyDescent="0.2">
      <c r="B44" s="192" t="str">
        <f t="shared" ref="B44" si="105">IF(ISBLANK(L44),"",B42+AP42)</f>
        <v/>
      </c>
      <c r="C44" s="190"/>
      <c r="D44" s="190"/>
      <c r="E44" s="190" t="str">
        <f t="shared" ref="E44" si="106">IF(ISBLANK(L44),"",IF(B44&gt;=25000,27+ROUNDDOWN((B44-25000)/5000,0),IF(B44&gt;=10000,21+ROUNDDOWN((B44-10000)/2500,0),IF(B44&gt;=5000,16+ROUNDDOWN((B44-5000)/1000,0),IF(B44&gt;=2000,10+ROUNDDOWN((B44-2000)/500,0),IF(B44&gt;=250,3+ROUNDDOWN((B44-250)/250,0),IF(B44&gt;=100,2,1)))))))</f>
        <v/>
      </c>
      <c r="F44" s="190"/>
      <c r="G44" s="191"/>
      <c r="H44" s="193"/>
      <c r="I44" s="165"/>
      <c r="J44" s="165"/>
      <c r="K44" s="165"/>
      <c r="L44" s="169"/>
      <c r="M44" s="169"/>
      <c r="N44" s="169"/>
      <c r="O44" s="169"/>
      <c r="P44" s="169"/>
      <c r="Q44" s="169"/>
      <c r="R44" s="169"/>
      <c r="S44" s="169"/>
      <c r="T44" s="169"/>
      <c r="U44" s="169"/>
      <c r="V44" s="169"/>
      <c r="W44" s="169"/>
      <c r="X44" s="169"/>
      <c r="Y44" s="169"/>
      <c r="Z44" s="169"/>
      <c r="AA44" s="165"/>
      <c r="AB44" s="165"/>
      <c r="AC44" s="165"/>
      <c r="AD44" s="165"/>
      <c r="AE44" s="165"/>
      <c r="AF44" s="172"/>
      <c r="AG44" s="175">
        <f>IF(AND(H44="Skills",AA44=0),VLOOKUP(L44,'TE Kosten je Stufe'!$A$2:$B$82,2,FALSE),IF(AND(H44="Waffen",AA44=0),VLOOKUP(L44,'TE Kosten je Stufe'!$A$2:$B$82,2,FALSE),IF(H44="Zauber",VLOOKUP(Lernen!L44,ZauberGesamt,3,FALSE),IF(H44="Dweomer",VLOOKUP(Lernen!L44,DweomerGesamt,3,FALSE),IF(H44="Wunder",VLOOKUP(Lernen!L44,WunderGesamt,3,FALSE),IF(H44="Thauma",VLOOKUP(Lernen!L44,ThaumaturgieGesamt,3,FALSE),0))))))</f>
        <v>0</v>
      </c>
      <c r="AH44" s="176"/>
      <c r="AI44" s="176"/>
      <c r="AJ44" s="173">
        <f>SUMPRODUCT(('TE Kosten je Stufe'!A$2:A$82=L44)*('TE Kosten je Stufe'!C$1:S$1&gt;AA44)*('TE Kosten je Stufe'!C$1:S$1&lt;=AD44)*('TE Kosten je Stufe'!C$2:S$82))</f>
        <v>0</v>
      </c>
      <c r="AK44" s="173"/>
      <c r="AL44" s="173"/>
      <c r="AM44" s="173" t="str">
        <f>IF(ISBLANK(L44),"",IF(H44="Zauber",INDEX(KlasseKostenKat,MATCH(VLOOKUP(L44,ZauberGesamt,4,FALSE),SkillKatListe,0),MATCH(Klasse,KlassenListe2,0)),IF(H44="Thauma",INDEX(KlasseKostenKat,MATCH(VLOOKUP(L44,ThaumaturgieGesamt,4,FALSE),SkillKatListe,0),MATCH(Klasse,KlassenListe2,0)),IF(H44="Wunder",INDEX(KlasseKostenKat,MATCH(VLOOKUP(L44,WunderGesamt,4,FALSE),SkillKatListe,0),MATCH(Klasse,KlassenListe2,0)),IF(H44="Dweomer",INDEX(KlasseKostenKat,MATCH(VLOOKUP(L44,DweomerGesamt,4,FALSE),SkillKatListe,0),MATCH(Klasse,KlassenListe2,0)),INDEX(KlasseKostenSkill,MATCH(L44,SkillNamenListe,0),MATCH(Klasse,KlassenListe2,0)))))))</f>
        <v/>
      </c>
      <c r="AN44" s="173"/>
      <c r="AO44" s="174"/>
      <c r="AP44" s="197"/>
      <c r="AQ44" s="198"/>
      <c r="AR44" s="198"/>
      <c r="AS44" s="198"/>
      <c r="AT44" s="198"/>
      <c r="AU44" s="198"/>
      <c r="AV44" s="165"/>
      <c r="AW44" s="165"/>
      <c r="AX44" s="165"/>
      <c r="AY44" s="165"/>
      <c r="AZ44" s="165"/>
      <c r="BA44" s="165"/>
      <c r="BB44" s="194"/>
      <c r="BC44" s="195"/>
      <c r="BD44" s="195"/>
      <c r="BE44" s="196"/>
      <c r="BF44" s="223">
        <f>IF(AY44="X",20,IF(OR(H44="Zauber",H44="Dweomer",H44="Wunder",H44="Thauma"),SUM(AV44*$AB$11)+((AG44-AS44)*$AB$8),SUM(AV44*$AB$11)+((AJ44-AS44)*$AB$4)+(AG44*$AB$6)))</f>
        <v>0</v>
      </c>
      <c r="BG44" s="173"/>
      <c r="BH44" s="173"/>
      <c r="BI44" s="190">
        <f t="shared" ref="BI44" si="107">IF(OR(H44="skills",H44="Waffen"),(AG44*6)+(AJ44*2),IF(AY44="X",2,(AG44*4)))</f>
        <v>0</v>
      </c>
      <c r="BJ44" s="190"/>
      <c r="BK44" s="190"/>
      <c r="BL44" s="173">
        <f t="shared" ref="BL44" si="108">IF(ISBLANK(L44),,IF(OR(H44="Zauber",H44="Dweomer",H44="Thauma",H44="Wunder"),SUM(AG44*AM44),SUM((AG44*AM44*3)+(AJ44*AM44))))</f>
        <v>0</v>
      </c>
      <c r="BM44" s="173"/>
      <c r="BN44" s="174"/>
      <c r="BO44" s="228" t="str">
        <f t="shared" ref="BO44" si="109">IF(ISBLANK(L44),"",IF(OR(H44="Skills",H44="Waffen"),((AJ44-AS44)*AM44)+(AG44*AM44*3)-AP44-AV44-(ROUND(BL44*BB44,0)),IF(AY44="X",SUM(ROUND((AG44*AM44)/3,0)-AP44),(AG44-AS44)*AM44-AP44-AV44-(ROUND(BL44*BB44,0)))))</f>
        <v/>
      </c>
      <c r="BP44" s="229"/>
      <c r="BQ44" s="230"/>
      <c r="BR44" s="173" t="str">
        <f t="shared" ref="BR44" si="110">IF(BL44&lt;1,"noch nicht gelernt",IF(CG44&lt;&gt;"",CG44,IF(CJ44&lt;&gt;"",CJ44,IF(CH44&lt;&gt;"",CH44,IF(CI44&lt;&gt;"",CI44,IF(CK44&lt;&gt;"",CK44,"Alles OK"))))))</f>
        <v>noch nicht gelernt</v>
      </c>
      <c r="BS44" s="173"/>
      <c r="BT44" s="173"/>
      <c r="BU44" s="173"/>
      <c r="BV44" s="173"/>
      <c r="BW44" s="173"/>
      <c r="BX44" s="173"/>
      <c r="BY44" s="173"/>
      <c r="BZ44" s="173"/>
      <c r="CA44" s="173"/>
      <c r="CB44" s="173"/>
      <c r="CC44" s="173"/>
      <c r="CD44" s="173"/>
      <c r="CE44" s="173"/>
      <c r="CF44" s="174"/>
      <c r="CG44" s="164" t="str">
        <f t="shared" ref="CG44" si="111">IF(AND(AY44&lt;&gt;"",OR(BB44&lt;&gt;"",AS44&lt;&gt;"")),"Rolle/Ogam ohne PP/Bücher/Lehrer","")</f>
        <v/>
      </c>
      <c r="CH44" s="164" t="str">
        <f t="shared" ref="CH44" si="112">IF(AND(AY44="X",OR(H44="Skills",H44="Waffen")),"Rolle/Ogam geht nur bei Zaubern","")</f>
        <v/>
      </c>
      <c r="CI44" s="164" t="str">
        <f t="shared" ref="CI44" si="113">IF(BO44&lt;0,"Es wurden zu viele Punkte eingesetzt.","")</f>
        <v/>
      </c>
      <c r="CJ44" s="164"/>
      <c r="CK44" s="372" t="str">
        <f t="shared" ref="CK44" si="114">IF(BO44&gt;0,"Es fehlen noch Punkte","")</f>
        <v>Es fehlen noch Punkte</v>
      </c>
    </row>
    <row r="45" spans="2:89" s="1" customFormat="1" ht="14.1" customHeight="1" x14ac:dyDescent="0.2">
      <c r="B45" s="192"/>
      <c r="C45" s="190"/>
      <c r="D45" s="190"/>
      <c r="E45" s="190"/>
      <c r="F45" s="190"/>
      <c r="G45" s="191"/>
      <c r="H45" s="193"/>
      <c r="I45" s="165"/>
      <c r="J45" s="165"/>
      <c r="K45" s="165"/>
      <c r="L45" s="169"/>
      <c r="M45" s="169"/>
      <c r="N45" s="169"/>
      <c r="O45" s="169"/>
      <c r="P45" s="169"/>
      <c r="Q45" s="169"/>
      <c r="R45" s="169"/>
      <c r="S45" s="169"/>
      <c r="T45" s="169"/>
      <c r="U45" s="169"/>
      <c r="V45" s="169"/>
      <c r="W45" s="169"/>
      <c r="X45" s="169"/>
      <c r="Y45" s="169"/>
      <c r="Z45" s="169"/>
      <c r="AA45" s="165"/>
      <c r="AB45" s="165"/>
      <c r="AC45" s="165"/>
      <c r="AD45" s="165"/>
      <c r="AE45" s="165"/>
      <c r="AF45" s="172"/>
      <c r="AG45" s="175"/>
      <c r="AH45" s="176"/>
      <c r="AI45" s="176"/>
      <c r="AJ45" s="173"/>
      <c r="AK45" s="173"/>
      <c r="AL45" s="173"/>
      <c r="AM45" s="173"/>
      <c r="AN45" s="173"/>
      <c r="AO45" s="174"/>
      <c r="AP45" s="197"/>
      <c r="AQ45" s="198"/>
      <c r="AR45" s="198"/>
      <c r="AS45" s="198"/>
      <c r="AT45" s="198"/>
      <c r="AU45" s="198"/>
      <c r="AV45" s="165"/>
      <c r="AW45" s="165"/>
      <c r="AX45" s="165"/>
      <c r="AY45" s="165"/>
      <c r="AZ45" s="165"/>
      <c r="BA45" s="165"/>
      <c r="BB45" s="195"/>
      <c r="BC45" s="195"/>
      <c r="BD45" s="195"/>
      <c r="BE45" s="196"/>
      <c r="BF45" s="223"/>
      <c r="BG45" s="173"/>
      <c r="BH45" s="173"/>
      <c r="BI45" s="190"/>
      <c r="BJ45" s="190"/>
      <c r="BK45" s="190"/>
      <c r="BL45" s="173"/>
      <c r="BM45" s="173"/>
      <c r="BN45" s="174"/>
      <c r="BO45" s="231"/>
      <c r="BP45" s="232"/>
      <c r="BQ45" s="233"/>
      <c r="BR45" s="173"/>
      <c r="BS45" s="173"/>
      <c r="BT45" s="173"/>
      <c r="BU45" s="173"/>
      <c r="BV45" s="173"/>
      <c r="BW45" s="173"/>
      <c r="BX45" s="173"/>
      <c r="BY45" s="173"/>
      <c r="BZ45" s="173"/>
      <c r="CA45" s="173"/>
      <c r="CB45" s="173"/>
      <c r="CC45" s="173"/>
      <c r="CD45" s="173"/>
      <c r="CE45" s="173"/>
      <c r="CF45" s="174"/>
      <c r="CG45" s="164"/>
      <c r="CH45" s="164"/>
      <c r="CI45" s="164"/>
      <c r="CJ45" s="164"/>
      <c r="CK45" s="372"/>
    </row>
    <row r="46" spans="2:89" s="1" customFormat="1" ht="14.1" customHeight="1" x14ac:dyDescent="0.2">
      <c r="B46" s="192" t="str">
        <f t="shared" ref="B46" si="115">IF(ISBLANK(L46),"",B44+AP44)</f>
        <v/>
      </c>
      <c r="C46" s="190"/>
      <c r="D46" s="190"/>
      <c r="E46" s="190" t="str">
        <f t="shared" ref="E46" si="116">IF(ISBLANK(L46),"",IF(B46&gt;=25000,27+ROUNDDOWN((B46-25000)/5000,0),IF(B46&gt;=10000,21+ROUNDDOWN((B46-10000)/2500,0),IF(B46&gt;=5000,16+ROUNDDOWN((B46-5000)/1000,0),IF(B46&gt;=2000,10+ROUNDDOWN((B46-2000)/500,0),IF(B46&gt;=250,3+ROUNDDOWN((B46-250)/250,0),IF(B46&gt;=100,2,1)))))))</f>
        <v/>
      </c>
      <c r="F46" s="190"/>
      <c r="G46" s="191"/>
      <c r="H46" s="193"/>
      <c r="I46" s="165"/>
      <c r="J46" s="165"/>
      <c r="K46" s="165"/>
      <c r="L46" s="169"/>
      <c r="M46" s="169"/>
      <c r="N46" s="169"/>
      <c r="O46" s="169"/>
      <c r="P46" s="169"/>
      <c r="Q46" s="169"/>
      <c r="R46" s="169"/>
      <c r="S46" s="169"/>
      <c r="T46" s="169"/>
      <c r="U46" s="169"/>
      <c r="V46" s="169"/>
      <c r="W46" s="169"/>
      <c r="X46" s="169"/>
      <c r="Y46" s="169"/>
      <c r="Z46" s="169"/>
      <c r="AA46" s="165"/>
      <c r="AB46" s="165"/>
      <c r="AC46" s="165"/>
      <c r="AD46" s="165"/>
      <c r="AE46" s="165"/>
      <c r="AF46" s="172"/>
      <c r="AG46" s="175">
        <f>IF(AND(H46="Skills",AA46=0),VLOOKUP(L46,'TE Kosten je Stufe'!$A$2:$B$82,2,FALSE),IF(AND(H46="Waffen",AA46=0),VLOOKUP(L46,'TE Kosten je Stufe'!$A$2:$B$82,2,FALSE),IF(H46="Zauber",VLOOKUP(Lernen!L46,ZauberGesamt,3,FALSE),IF(H46="Dweomer",VLOOKUP(Lernen!L46,DweomerGesamt,3,FALSE),IF(H46="Wunder",VLOOKUP(Lernen!L46,WunderGesamt,3,FALSE),IF(H46="Thauma",VLOOKUP(Lernen!L46,ThaumaturgieGesamt,3,FALSE),0))))))</f>
        <v>0</v>
      </c>
      <c r="AH46" s="176"/>
      <c r="AI46" s="176"/>
      <c r="AJ46" s="173">
        <f>SUMPRODUCT(('TE Kosten je Stufe'!A$2:A$82=L46)*('TE Kosten je Stufe'!C$1:S$1&gt;AA46)*('TE Kosten je Stufe'!C$1:S$1&lt;=AD46)*('TE Kosten je Stufe'!C$2:S$82))</f>
        <v>0</v>
      </c>
      <c r="AK46" s="173"/>
      <c r="AL46" s="173"/>
      <c r="AM46" s="173" t="str">
        <f>IF(ISBLANK(L46),"",IF(H46="Zauber",INDEX(KlasseKostenKat,MATCH(VLOOKUP(L46,ZauberGesamt,4,FALSE),SkillKatListe,0),MATCH(Klasse,KlassenListe2,0)),IF(H46="Thauma",INDEX(KlasseKostenKat,MATCH(VLOOKUP(L46,ThaumaturgieGesamt,4,FALSE),SkillKatListe,0),MATCH(Klasse,KlassenListe2,0)),IF(H46="Wunder",INDEX(KlasseKostenKat,MATCH(VLOOKUP(L46,WunderGesamt,4,FALSE),SkillKatListe,0),MATCH(Klasse,KlassenListe2,0)),IF(H46="Dweomer",INDEX(KlasseKostenKat,MATCH(VLOOKUP(L46,DweomerGesamt,4,FALSE),SkillKatListe,0),MATCH(Klasse,KlassenListe2,0)),INDEX(KlasseKostenSkill,MATCH(L46,SkillNamenListe,0),MATCH(Klasse,KlassenListe2,0)))))))</f>
        <v/>
      </c>
      <c r="AN46" s="173"/>
      <c r="AO46" s="174"/>
      <c r="AP46" s="197"/>
      <c r="AQ46" s="198"/>
      <c r="AR46" s="198"/>
      <c r="AS46" s="198"/>
      <c r="AT46" s="198"/>
      <c r="AU46" s="198"/>
      <c r="AV46" s="165"/>
      <c r="AW46" s="165"/>
      <c r="AX46" s="165"/>
      <c r="AY46" s="165"/>
      <c r="AZ46" s="165"/>
      <c r="BA46" s="165"/>
      <c r="BB46" s="194"/>
      <c r="BC46" s="195"/>
      <c r="BD46" s="195"/>
      <c r="BE46" s="196"/>
      <c r="BF46" s="223">
        <f>IF(AY46="X",20,IF(OR(H46="Zauber",H46="Dweomer",H46="Wunder",H46="Thauma"),SUM(AV46*$AB$11)+((AG46-AS46)*$AB$8),SUM(AV46*$AB$11)+((AJ46-AS46)*$AB$4)+(AG46*$AB$6)))</f>
        <v>0</v>
      </c>
      <c r="BG46" s="173"/>
      <c r="BH46" s="173"/>
      <c r="BI46" s="190">
        <f t="shared" ref="BI46" si="117">IF(OR(H46="skills",H46="Waffen"),(AG46*6)+(AJ46*2),IF(AY46="X",2,(AG46*4)))</f>
        <v>0</v>
      </c>
      <c r="BJ46" s="190"/>
      <c r="BK46" s="190"/>
      <c r="BL46" s="173">
        <f t="shared" ref="BL46" si="118">IF(ISBLANK(L46),,IF(OR(H46="Zauber",H46="Dweomer",H46="Thauma",H46="Wunder"),SUM(AG46*AM46),SUM((AG46*AM46*3)+(AJ46*AM46))))</f>
        <v>0</v>
      </c>
      <c r="BM46" s="173"/>
      <c r="BN46" s="174"/>
      <c r="BO46" s="228" t="str">
        <f t="shared" ref="BO46" si="119">IF(ISBLANK(L46),"",IF(OR(H46="Skills",H46="Waffen"),((AJ46-AS46)*AM46)+(AG46*AM46*3)-AP46-AV46-(ROUND(BL46*BB46,0)),IF(AY46="X",SUM(ROUND((AG46*AM46)/3,0)-AP46),(AG46-AS46)*AM46-AP46-AV46-(ROUND(BL46*BB46,0)))))</f>
        <v/>
      </c>
      <c r="BP46" s="229"/>
      <c r="BQ46" s="230"/>
      <c r="BR46" s="173" t="str">
        <f t="shared" ref="BR46" si="120">IF(BL46&lt;1,"noch nicht gelernt",IF(CG46&lt;&gt;"",CG46,IF(CJ46&lt;&gt;"",CJ46,IF(CH46&lt;&gt;"",CH46,IF(CI46&lt;&gt;"",CI46,IF(CK46&lt;&gt;"",CK46,"Alles OK"))))))</f>
        <v>noch nicht gelernt</v>
      </c>
      <c r="BS46" s="173"/>
      <c r="BT46" s="173"/>
      <c r="BU46" s="173"/>
      <c r="BV46" s="173"/>
      <c r="BW46" s="173"/>
      <c r="BX46" s="173"/>
      <c r="BY46" s="173"/>
      <c r="BZ46" s="173"/>
      <c r="CA46" s="173"/>
      <c r="CB46" s="173"/>
      <c r="CC46" s="173"/>
      <c r="CD46" s="173"/>
      <c r="CE46" s="173"/>
      <c r="CF46" s="174"/>
      <c r="CG46" s="164" t="str">
        <f t="shared" ref="CG46" si="121">IF(AND(AY46&lt;&gt;"",OR(BB46&lt;&gt;"",AS46&lt;&gt;"")),"Rolle/Ogam ohne PP/Bücher/Lehrer","")</f>
        <v/>
      </c>
      <c r="CH46" s="164" t="str">
        <f t="shared" ref="CH46" si="122">IF(AND(AY46="X",OR(H46="Skills",H46="Waffen")),"Rolle/Ogam geht nur bei Zaubern","")</f>
        <v/>
      </c>
      <c r="CI46" s="164" t="str">
        <f t="shared" ref="CI46" si="123">IF(BO46&lt;0,"Es wurden zu viele Punkte eingesetzt.","")</f>
        <v/>
      </c>
      <c r="CJ46" s="164"/>
      <c r="CK46" s="372" t="str">
        <f t="shared" ref="CK46" si="124">IF(BO46&gt;0,"Es fehlen noch Punkte","")</f>
        <v>Es fehlen noch Punkte</v>
      </c>
    </row>
    <row r="47" spans="2:89" s="1" customFormat="1" ht="14.1" customHeight="1" x14ac:dyDescent="0.2">
      <c r="B47" s="192"/>
      <c r="C47" s="190"/>
      <c r="D47" s="190"/>
      <c r="E47" s="190"/>
      <c r="F47" s="190"/>
      <c r="G47" s="191"/>
      <c r="H47" s="193"/>
      <c r="I47" s="165"/>
      <c r="J47" s="165"/>
      <c r="K47" s="165"/>
      <c r="L47" s="169"/>
      <c r="M47" s="169"/>
      <c r="N47" s="169"/>
      <c r="O47" s="169"/>
      <c r="P47" s="169"/>
      <c r="Q47" s="169"/>
      <c r="R47" s="169"/>
      <c r="S47" s="169"/>
      <c r="T47" s="169"/>
      <c r="U47" s="169"/>
      <c r="V47" s="169"/>
      <c r="W47" s="169"/>
      <c r="X47" s="169"/>
      <c r="Y47" s="169"/>
      <c r="Z47" s="169"/>
      <c r="AA47" s="165"/>
      <c r="AB47" s="165"/>
      <c r="AC47" s="165"/>
      <c r="AD47" s="165"/>
      <c r="AE47" s="165"/>
      <c r="AF47" s="172"/>
      <c r="AG47" s="175"/>
      <c r="AH47" s="176"/>
      <c r="AI47" s="176"/>
      <c r="AJ47" s="173"/>
      <c r="AK47" s="173"/>
      <c r="AL47" s="173"/>
      <c r="AM47" s="173"/>
      <c r="AN47" s="173"/>
      <c r="AO47" s="174"/>
      <c r="AP47" s="197"/>
      <c r="AQ47" s="198"/>
      <c r="AR47" s="198"/>
      <c r="AS47" s="198"/>
      <c r="AT47" s="198"/>
      <c r="AU47" s="198"/>
      <c r="AV47" s="165"/>
      <c r="AW47" s="165"/>
      <c r="AX47" s="165"/>
      <c r="AY47" s="165"/>
      <c r="AZ47" s="165"/>
      <c r="BA47" s="165"/>
      <c r="BB47" s="195"/>
      <c r="BC47" s="195"/>
      <c r="BD47" s="195"/>
      <c r="BE47" s="196"/>
      <c r="BF47" s="223"/>
      <c r="BG47" s="173"/>
      <c r="BH47" s="173"/>
      <c r="BI47" s="190"/>
      <c r="BJ47" s="190"/>
      <c r="BK47" s="190"/>
      <c r="BL47" s="173"/>
      <c r="BM47" s="173"/>
      <c r="BN47" s="174"/>
      <c r="BO47" s="231"/>
      <c r="BP47" s="232"/>
      <c r="BQ47" s="233"/>
      <c r="BR47" s="173"/>
      <c r="BS47" s="173"/>
      <c r="BT47" s="173"/>
      <c r="BU47" s="173"/>
      <c r="BV47" s="173"/>
      <c r="BW47" s="173"/>
      <c r="BX47" s="173"/>
      <c r="BY47" s="173"/>
      <c r="BZ47" s="173"/>
      <c r="CA47" s="173"/>
      <c r="CB47" s="173"/>
      <c r="CC47" s="173"/>
      <c r="CD47" s="173"/>
      <c r="CE47" s="173"/>
      <c r="CF47" s="174"/>
      <c r="CG47" s="164"/>
      <c r="CH47" s="164"/>
      <c r="CI47" s="164"/>
      <c r="CJ47" s="164"/>
      <c r="CK47" s="372"/>
    </row>
    <row r="48" spans="2:89" s="1" customFormat="1" ht="14.1" customHeight="1" x14ac:dyDescent="0.2">
      <c r="B48" s="192" t="str">
        <f t="shared" ref="B48" si="125">IF(ISBLANK(L48),"",B46+AP46)</f>
        <v/>
      </c>
      <c r="C48" s="190"/>
      <c r="D48" s="190"/>
      <c r="E48" s="190" t="str">
        <f t="shared" ref="E48" si="126">IF(ISBLANK(L48),"",IF(B48&gt;=25000,27+ROUNDDOWN((B48-25000)/5000,0),IF(B48&gt;=10000,21+ROUNDDOWN((B48-10000)/2500,0),IF(B48&gt;=5000,16+ROUNDDOWN((B48-5000)/1000,0),IF(B48&gt;=2000,10+ROUNDDOWN((B48-2000)/500,0),IF(B48&gt;=250,3+ROUNDDOWN((B48-250)/250,0),IF(B48&gt;=100,2,1)))))))</f>
        <v/>
      </c>
      <c r="F48" s="190"/>
      <c r="G48" s="191"/>
      <c r="H48" s="193"/>
      <c r="I48" s="165"/>
      <c r="J48" s="165"/>
      <c r="K48" s="165"/>
      <c r="L48" s="169"/>
      <c r="M48" s="169"/>
      <c r="N48" s="169"/>
      <c r="O48" s="169"/>
      <c r="P48" s="169"/>
      <c r="Q48" s="169"/>
      <c r="R48" s="169"/>
      <c r="S48" s="169"/>
      <c r="T48" s="169"/>
      <c r="U48" s="169"/>
      <c r="V48" s="169"/>
      <c r="W48" s="169"/>
      <c r="X48" s="169"/>
      <c r="Y48" s="169"/>
      <c r="Z48" s="169"/>
      <c r="AA48" s="165"/>
      <c r="AB48" s="165"/>
      <c r="AC48" s="165"/>
      <c r="AD48" s="165"/>
      <c r="AE48" s="165"/>
      <c r="AF48" s="172"/>
      <c r="AG48" s="175">
        <f>IF(AND(H48="Skills",AA48=0),VLOOKUP(L48,'TE Kosten je Stufe'!$A$2:$B$82,2,FALSE),IF(AND(H48="Waffen",AA48=0),VLOOKUP(L48,'TE Kosten je Stufe'!$A$2:$B$82,2,FALSE),IF(H48="Zauber",VLOOKUP(Lernen!L48,ZauberGesamt,3,FALSE),IF(H48="Dweomer",VLOOKUP(Lernen!L48,DweomerGesamt,3,FALSE),IF(H48="Wunder",VLOOKUP(Lernen!L48,WunderGesamt,3,FALSE),IF(H48="Thauma",VLOOKUP(Lernen!L48,ThaumaturgieGesamt,3,FALSE),0))))))</f>
        <v>0</v>
      </c>
      <c r="AH48" s="176"/>
      <c r="AI48" s="176"/>
      <c r="AJ48" s="173">
        <f>SUMPRODUCT(('TE Kosten je Stufe'!A$2:A$82=L48)*('TE Kosten je Stufe'!C$1:S$1&gt;AA48)*('TE Kosten je Stufe'!C$1:S$1&lt;=AD48)*('TE Kosten je Stufe'!C$2:S$82))</f>
        <v>0</v>
      </c>
      <c r="AK48" s="173"/>
      <c r="AL48" s="173"/>
      <c r="AM48" s="173" t="str">
        <f>IF(ISBLANK(L48),"",IF(H48="Zauber",INDEX(KlasseKostenKat,MATCH(VLOOKUP(L48,ZauberGesamt,4,FALSE),SkillKatListe,0),MATCH(Klasse,KlassenListe2,0)),IF(H48="Thauma",INDEX(KlasseKostenKat,MATCH(VLOOKUP(L48,ThaumaturgieGesamt,4,FALSE),SkillKatListe,0),MATCH(Klasse,KlassenListe2,0)),IF(H48="Wunder",INDEX(KlasseKostenKat,MATCH(VLOOKUP(L48,WunderGesamt,4,FALSE),SkillKatListe,0),MATCH(Klasse,KlassenListe2,0)),IF(H48="Dweomer",INDEX(KlasseKostenKat,MATCH(VLOOKUP(L48,DweomerGesamt,4,FALSE),SkillKatListe,0),MATCH(Klasse,KlassenListe2,0)),INDEX(KlasseKostenSkill,MATCH(L48,SkillNamenListe,0),MATCH(Klasse,KlassenListe2,0)))))))</f>
        <v/>
      </c>
      <c r="AN48" s="173"/>
      <c r="AO48" s="174"/>
      <c r="AP48" s="197"/>
      <c r="AQ48" s="198"/>
      <c r="AR48" s="198"/>
      <c r="AS48" s="198"/>
      <c r="AT48" s="198"/>
      <c r="AU48" s="198"/>
      <c r="AV48" s="165"/>
      <c r="AW48" s="165"/>
      <c r="AX48" s="165"/>
      <c r="AY48" s="165"/>
      <c r="AZ48" s="165"/>
      <c r="BA48" s="165"/>
      <c r="BB48" s="194"/>
      <c r="BC48" s="195"/>
      <c r="BD48" s="195"/>
      <c r="BE48" s="196"/>
      <c r="BF48" s="223">
        <f>IF(AY48="X",20,IF(OR(H48="Zauber",H48="Dweomer",H48="Wunder",H48="Thauma"),SUM(AV48*$AB$11)+((AG48-AS48)*$AB$8),SUM(AV48*$AB$11)+((AJ48-AS48)*$AB$4)+(AG48*$AB$6)))</f>
        <v>0</v>
      </c>
      <c r="BG48" s="173"/>
      <c r="BH48" s="173"/>
      <c r="BI48" s="190">
        <f t="shared" ref="BI48" si="127">IF(OR(H48="skills",H48="Waffen"),(AG48*6)+(AJ48*2),IF(AY48="X",2,(AG48*4)))</f>
        <v>0</v>
      </c>
      <c r="BJ48" s="190"/>
      <c r="BK48" s="190"/>
      <c r="BL48" s="173">
        <f t="shared" ref="BL48" si="128">IF(ISBLANK(L48),,IF(OR(H48="Zauber",H48="Dweomer",H48="Thauma",H48="Wunder"),SUM(AG48*AM48),SUM((AG48*AM48*3)+(AJ48*AM48))))</f>
        <v>0</v>
      </c>
      <c r="BM48" s="173"/>
      <c r="BN48" s="174"/>
      <c r="BO48" s="228" t="str">
        <f t="shared" ref="BO48" si="129">IF(ISBLANK(L48),"",IF(OR(H48="Skills",H48="Waffen"),((AJ48-AS48)*AM48)+(AG48*AM48*3)-AP48-AV48-(ROUND(BL48*BB48,0)),IF(AY48="X",SUM(ROUND((AG48*AM48)/3,0)-AP48),(AG48-AS48)*AM48-AP48-AV48-(ROUND(BL48*BB48,0)))))</f>
        <v/>
      </c>
      <c r="BP48" s="229"/>
      <c r="BQ48" s="230"/>
      <c r="BR48" s="173" t="str">
        <f t="shared" ref="BR48" si="130">IF(BL48&lt;1,"noch nicht gelernt",IF(CG48&lt;&gt;"",CG48,IF(CJ48&lt;&gt;"",CJ48,IF(CH48&lt;&gt;"",CH48,IF(CI48&lt;&gt;"",CI48,IF(CK48&lt;&gt;"",CK48,"Alles OK"))))))</f>
        <v>noch nicht gelernt</v>
      </c>
      <c r="BS48" s="173"/>
      <c r="BT48" s="173"/>
      <c r="BU48" s="173"/>
      <c r="BV48" s="173"/>
      <c r="BW48" s="173"/>
      <c r="BX48" s="173"/>
      <c r="BY48" s="173"/>
      <c r="BZ48" s="173"/>
      <c r="CA48" s="173"/>
      <c r="CB48" s="173"/>
      <c r="CC48" s="173"/>
      <c r="CD48" s="173"/>
      <c r="CE48" s="173"/>
      <c r="CF48" s="174"/>
      <c r="CG48" s="164" t="str">
        <f t="shared" ref="CG48" si="131">IF(AND(AY48&lt;&gt;"",OR(BB48&lt;&gt;"",AS48&lt;&gt;"")),"Rolle/Ogam ohne PP/Bücher/Lehrer","")</f>
        <v/>
      </c>
      <c r="CH48" s="164" t="str">
        <f t="shared" ref="CH48" si="132">IF(AND(AY48="X",OR(H48="Skills",H48="Waffen")),"Rolle/Ogam geht nur bei Zaubern","")</f>
        <v/>
      </c>
      <c r="CI48" s="164" t="str">
        <f t="shared" ref="CI48" si="133">IF(BO48&lt;0,"Es wurden zu viele Punkte eingesetzt.","")</f>
        <v/>
      </c>
      <c r="CJ48" s="164"/>
      <c r="CK48" s="372" t="str">
        <f t="shared" ref="CK48" si="134">IF(BO48&gt;0,"Es fehlen noch Punkte","")</f>
        <v>Es fehlen noch Punkte</v>
      </c>
    </row>
    <row r="49" spans="2:89" s="1" customFormat="1" ht="14.1" customHeight="1" x14ac:dyDescent="0.2">
      <c r="B49" s="192"/>
      <c r="C49" s="190"/>
      <c r="D49" s="190"/>
      <c r="E49" s="190"/>
      <c r="F49" s="190"/>
      <c r="G49" s="191"/>
      <c r="H49" s="193"/>
      <c r="I49" s="165"/>
      <c r="J49" s="165"/>
      <c r="K49" s="165"/>
      <c r="L49" s="169"/>
      <c r="M49" s="169"/>
      <c r="N49" s="169"/>
      <c r="O49" s="169"/>
      <c r="P49" s="169"/>
      <c r="Q49" s="169"/>
      <c r="R49" s="169"/>
      <c r="S49" s="169"/>
      <c r="T49" s="169"/>
      <c r="U49" s="169"/>
      <c r="V49" s="169"/>
      <c r="W49" s="169"/>
      <c r="X49" s="169"/>
      <c r="Y49" s="169"/>
      <c r="Z49" s="169"/>
      <c r="AA49" s="165"/>
      <c r="AB49" s="165"/>
      <c r="AC49" s="165"/>
      <c r="AD49" s="165"/>
      <c r="AE49" s="165"/>
      <c r="AF49" s="172"/>
      <c r="AG49" s="175"/>
      <c r="AH49" s="176"/>
      <c r="AI49" s="176"/>
      <c r="AJ49" s="173"/>
      <c r="AK49" s="173"/>
      <c r="AL49" s="173"/>
      <c r="AM49" s="173"/>
      <c r="AN49" s="173"/>
      <c r="AO49" s="174"/>
      <c r="AP49" s="197"/>
      <c r="AQ49" s="198"/>
      <c r="AR49" s="198"/>
      <c r="AS49" s="198"/>
      <c r="AT49" s="198"/>
      <c r="AU49" s="198"/>
      <c r="AV49" s="165"/>
      <c r="AW49" s="165"/>
      <c r="AX49" s="165"/>
      <c r="AY49" s="165"/>
      <c r="AZ49" s="165"/>
      <c r="BA49" s="165"/>
      <c r="BB49" s="195"/>
      <c r="BC49" s="195"/>
      <c r="BD49" s="195"/>
      <c r="BE49" s="196"/>
      <c r="BF49" s="223"/>
      <c r="BG49" s="173"/>
      <c r="BH49" s="173"/>
      <c r="BI49" s="190"/>
      <c r="BJ49" s="190"/>
      <c r="BK49" s="190"/>
      <c r="BL49" s="173"/>
      <c r="BM49" s="173"/>
      <c r="BN49" s="174"/>
      <c r="BO49" s="231"/>
      <c r="BP49" s="232"/>
      <c r="BQ49" s="233"/>
      <c r="BR49" s="173"/>
      <c r="BS49" s="173"/>
      <c r="BT49" s="173"/>
      <c r="BU49" s="173"/>
      <c r="BV49" s="173"/>
      <c r="BW49" s="173"/>
      <c r="BX49" s="173"/>
      <c r="BY49" s="173"/>
      <c r="BZ49" s="173"/>
      <c r="CA49" s="173"/>
      <c r="CB49" s="173"/>
      <c r="CC49" s="173"/>
      <c r="CD49" s="173"/>
      <c r="CE49" s="173"/>
      <c r="CF49" s="174"/>
      <c r="CG49" s="164"/>
      <c r="CH49" s="164"/>
      <c r="CI49" s="164"/>
      <c r="CJ49" s="164"/>
      <c r="CK49" s="372"/>
    </row>
    <row r="50" spans="2:89" s="1" customFormat="1" ht="14.1" customHeight="1" x14ac:dyDescent="0.2">
      <c r="B50" s="192" t="str">
        <f t="shared" ref="B50" si="135">IF(ISBLANK(L50),"",B48+AP48)</f>
        <v/>
      </c>
      <c r="C50" s="190"/>
      <c r="D50" s="190"/>
      <c r="E50" s="190" t="str">
        <f t="shared" ref="E50" si="136">IF(ISBLANK(L50),"",IF(B50&gt;=25000,27+ROUNDDOWN((B50-25000)/5000,0),IF(B50&gt;=10000,21+ROUNDDOWN((B50-10000)/2500,0),IF(B50&gt;=5000,16+ROUNDDOWN((B50-5000)/1000,0),IF(B50&gt;=2000,10+ROUNDDOWN((B50-2000)/500,0),IF(B50&gt;=250,3+ROUNDDOWN((B50-250)/250,0),IF(B50&gt;=100,2,1)))))))</f>
        <v/>
      </c>
      <c r="F50" s="190"/>
      <c r="G50" s="191"/>
      <c r="H50" s="193"/>
      <c r="I50" s="165"/>
      <c r="J50" s="165"/>
      <c r="K50" s="165"/>
      <c r="L50" s="169"/>
      <c r="M50" s="169"/>
      <c r="N50" s="169"/>
      <c r="O50" s="169"/>
      <c r="P50" s="169"/>
      <c r="Q50" s="169"/>
      <c r="R50" s="169"/>
      <c r="S50" s="169"/>
      <c r="T50" s="169"/>
      <c r="U50" s="169"/>
      <c r="V50" s="169"/>
      <c r="W50" s="169"/>
      <c r="X50" s="169"/>
      <c r="Y50" s="169"/>
      <c r="Z50" s="169"/>
      <c r="AA50" s="165"/>
      <c r="AB50" s="165"/>
      <c r="AC50" s="165"/>
      <c r="AD50" s="165"/>
      <c r="AE50" s="165"/>
      <c r="AF50" s="172"/>
      <c r="AG50" s="175">
        <f>IF(AND(H50="Skills",AA50=0),VLOOKUP(L50,'TE Kosten je Stufe'!$A$2:$B$82,2,FALSE),IF(AND(H50="Waffen",AA50=0),VLOOKUP(L50,'TE Kosten je Stufe'!$A$2:$B$82,2,FALSE),IF(H50="Zauber",VLOOKUP(Lernen!L50,ZauberGesamt,3,FALSE),IF(H50="Dweomer",VLOOKUP(Lernen!L50,DweomerGesamt,3,FALSE),IF(H50="Wunder",VLOOKUP(Lernen!L50,WunderGesamt,3,FALSE),IF(H50="Thauma",VLOOKUP(Lernen!L50,ThaumaturgieGesamt,3,FALSE),0))))))</f>
        <v>0</v>
      </c>
      <c r="AH50" s="176"/>
      <c r="AI50" s="176"/>
      <c r="AJ50" s="173">
        <f>SUMPRODUCT(('TE Kosten je Stufe'!A$2:A$82=L50)*('TE Kosten je Stufe'!C$1:S$1&gt;AA50)*('TE Kosten je Stufe'!C$1:S$1&lt;=AD50)*('TE Kosten je Stufe'!C$2:S$82))</f>
        <v>0</v>
      </c>
      <c r="AK50" s="173"/>
      <c r="AL50" s="173"/>
      <c r="AM50" s="173" t="str">
        <f>IF(ISBLANK(L50),"",IF(H50="Zauber",INDEX(KlasseKostenKat,MATCH(VLOOKUP(L50,ZauberGesamt,4,FALSE),SkillKatListe,0),MATCH(Klasse,KlassenListe2,0)),IF(H50="Thauma",INDEX(KlasseKostenKat,MATCH(VLOOKUP(L50,ThaumaturgieGesamt,4,FALSE),SkillKatListe,0),MATCH(Klasse,KlassenListe2,0)),IF(H50="Wunder",INDEX(KlasseKostenKat,MATCH(VLOOKUP(L50,WunderGesamt,4,FALSE),SkillKatListe,0),MATCH(Klasse,KlassenListe2,0)),IF(H50="Dweomer",INDEX(KlasseKostenKat,MATCH(VLOOKUP(L50,DweomerGesamt,4,FALSE),SkillKatListe,0),MATCH(Klasse,KlassenListe2,0)),INDEX(KlasseKostenSkill,MATCH(L50,SkillNamenListe,0),MATCH(Klasse,KlassenListe2,0)))))))</f>
        <v/>
      </c>
      <c r="AN50" s="173"/>
      <c r="AO50" s="174"/>
      <c r="AP50" s="197"/>
      <c r="AQ50" s="198"/>
      <c r="AR50" s="198"/>
      <c r="AS50" s="198"/>
      <c r="AT50" s="198"/>
      <c r="AU50" s="198"/>
      <c r="AV50" s="165"/>
      <c r="AW50" s="165"/>
      <c r="AX50" s="165"/>
      <c r="AY50" s="165"/>
      <c r="AZ50" s="165"/>
      <c r="BA50" s="165"/>
      <c r="BB50" s="194"/>
      <c r="BC50" s="195"/>
      <c r="BD50" s="195"/>
      <c r="BE50" s="196"/>
      <c r="BF50" s="223">
        <f>IF(AY50="X",20,IF(OR(H50="Zauber",H50="Dweomer",H50="Wunder",H50="Thauma"),SUM(AV50*$AB$11)+((AG50-AS50)*$AB$8),SUM(AV50*$AB$11)+((AJ50-AS50)*$AB$4)+(AG50*$AB$6)))</f>
        <v>0</v>
      </c>
      <c r="BG50" s="173"/>
      <c r="BH50" s="173"/>
      <c r="BI50" s="190">
        <f t="shared" ref="BI50" si="137">IF(OR(H50="skills",H50="Waffen"),(AG50*6)+(AJ50*2),IF(AY50="X",2,(AG50*4)))</f>
        <v>0</v>
      </c>
      <c r="BJ50" s="190"/>
      <c r="BK50" s="190"/>
      <c r="BL50" s="173">
        <f t="shared" ref="BL50" si="138">IF(ISBLANK(L50),,IF(OR(H50="Zauber",H50="Dweomer",H50="Thauma",H50="Wunder"),SUM(AG50*AM50),SUM((AG50*AM50*3)+(AJ50*AM50))))</f>
        <v>0</v>
      </c>
      <c r="BM50" s="173"/>
      <c r="BN50" s="174"/>
      <c r="BO50" s="228" t="str">
        <f t="shared" ref="BO50" si="139">IF(ISBLANK(L50),"",IF(OR(H50="Skills",H50="Waffen"),((AJ50-AS50)*AM50)+(AG50*AM50*3)-AP50-AV50-(ROUND(BL50*BB50,0)),IF(AY50="X",SUM(ROUND((AG50*AM50)/3,0)-AP50),(AG50-AS50)*AM50-AP50-AV50-(ROUND(BL50*BB50,0)))))</f>
        <v/>
      </c>
      <c r="BP50" s="229"/>
      <c r="BQ50" s="230"/>
      <c r="BR50" s="173" t="str">
        <f t="shared" ref="BR50" si="140">IF(BL50&lt;1,"noch nicht gelernt",IF(CG50&lt;&gt;"",CG50,IF(CJ50&lt;&gt;"",CJ50,IF(CH50&lt;&gt;"",CH50,IF(CI50&lt;&gt;"",CI50,IF(CK50&lt;&gt;"",CK50,"Alles OK"))))))</f>
        <v>noch nicht gelernt</v>
      </c>
      <c r="BS50" s="173"/>
      <c r="BT50" s="173"/>
      <c r="BU50" s="173"/>
      <c r="BV50" s="173"/>
      <c r="BW50" s="173"/>
      <c r="BX50" s="173"/>
      <c r="BY50" s="173"/>
      <c r="BZ50" s="173"/>
      <c r="CA50" s="173"/>
      <c r="CB50" s="173"/>
      <c r="CC50" s="173"/>
      <c r="CD50" s="173"/>
      <c r="CE50" s="173"/>
      <c r="CF50" s="174"/>
      <c r="CG50" s="164" t="str">
        <f t="shared" ref="CG50" si="141">IF(AND(AY50&lt;&gt;"",OR(BB50&lt;&gt;"",AS50&lt;&gt;"")),"Rolle/Ogam ohne PP/Bücher/Lehrer","")</f>
        <v/>
      </c>
      <c r="CH50" s="164" t="str">
        <f t="shared" ref="CH50" si="142">IF(AND(AY50="X",OR(H50="Skills",H50="Waffen")),"Rolle/Ogam geht nur bei Zaubern","")</f>
        <v/>
      </c>
      <c r="CI50" s="164" t="str">
        <f t="shared" ref="CI50" si="143">IF(BO50&lt;0,"Es wurden zu viele Punkte eingesetzt.","")</f>
        <v/>
      </c>
      <c r="CJ50" s="164"/>
      <c r="CK50" s="372" t="str">
        <f t="shared" ref="CK50" si="144">IF(BO50&gt;0,"Es fehlen noch Punkte","")</f>
        <v>Es fehlen noch Punkte</v>
      </c>
    </row>
    <row r="51" spans="2:89" s="1" customFormat="1" ht="14.1" customHeight="1" x14ac:dyDescent="0.2">
      <c r="B51" s="192"/>
      <c r="C51" s="190"/>
      <c r="D51" s="190"/>
      <c r="E51" s="190"/>
      <c r="F51" s="190"/>
      <c r="G51" s="191"/>
      <c r="H51" s="193"/>
      <c r="I51" s="165"/>
      <c r="J51" s="165"/>
      <c r="K51" s="165"/>
      <c r="L51" s="169"/>
      <c r="M51" s="169"/>
      <c r="N51" s="169"/>
      <c r="O51" s="169"/>
      <c r="P51" s="169"/>
      <c r="Q51" s="169"/>
      <c r="R51" s="169"/>
      <c r="S51" s="169"/>
      <c r="T51" s="169"/>
      <c r="U51" s="169"/>
      <c r="V51" s="169"/>
      <c r="W51" s="169"/>
      <c r="X51" s="169"/>
      <c r="Y51" s="169"/>
      <c r="Z51" s="169"/>
      <c r="AA51" s="165"/>
      <c r="AB51" s="165"/>
      <c r="AC51" s="165"/>
      <c r="AD51" s="165"/>
      <c r="AE51" s="165"/>
      <c r="AF51" s="172"/>
      <c r="AG51" s="175"/>
      <c r="AH51" s="176"/>
      <c r="AI51" s="176"/>
      <c r="AJ51" s="173"/>
      <c r="AK51" s="173"/>
      <c r="AL51" s="173"/>
      <c r="AM51" s="173"/>
      <c r="AN51" s="173"/>
      <c r="AO51" s="174"/>
      <c r="AP51" s="197"/>
      <c r="AQ51" s="198"/>
      <c r="AR51" s="198"/>
      <c r="AS51" s="198"/>
      <c r="AT51" s="198"/>
      <c r="AU51" s="198"/>
      <c r="AV51" s="165"/>
      <c r="AW51" s="165"/>
      <c r="AX51" s="165"/>
      <c r="AY51" s="165"/>
      <c r="AZ51" s="165"/>
      <c r="BA51" s="165"/>
      <c r="BB51" s="195"/>
      <c r="BC51" s="195"/>
      <c r="BD51" s="195"/>
      <c r="BE51" s="196"/>
      <c r="BF51" s="223"/>
      <c r="BG51" s="173"/>
      <c r="BH51" s="173"/>
      <c r="BI51" s="190"/>
      <c r="BJ51" s="190"/>
      <c r="BK51" s="190"/>
      <c r="BL51" s="173"/>
      <c r="BM51" s="173"/>
      <c r="BN51" s="174"/>
      <c r="BO51" s="231"/>
      <c r="BP51" s="232"/>
      <c r="BQ51" s="233"/>
      <c r="BR51" s="173"/>
      <c r="BS51" s="173"/>
      <c r="BT51" s="173"/>
      <c r="BU51" s="173"/>
      <c r="BV51" s="173"/>
      <c r="BW51" s="173"/>
      <c r="BX51" s="173"/>
      <c r="BY51" s="173"/>
      <c r="BZ51" s="173"/>
      <c r="CA51" s="173"/>
      <c r="CB51" s="173"/>
      <c r="CC51" s="173"/>
      <c r="CD51" s="173"/>
      <c r="CE51" s="173"/>
      <c r="CF51" s="174"/>
      <c r="CG51" s="164"/>
      <c r="CH51" s="164"/>
      <c r="CI51" s="164"/>
      <c r="CJ51" s="164"/>
      <c r="CK51" s="372"/>
    </row>
    <row r="52" spans="2:89" s="1" customFormat="1" ht="14.1" customHeight="1" x14ac:dyDescent="0.2">
      <c r="B52" s="192" t="str">
        <f t="shared" ref="B52" si="145">IF(ISBLANK(L52),"",B50+AP50)</f>
        <v/>
      </c>
      <c r="C52" s="190"/>
      <c r="D52" s="190"/>
      <c r="E52" s="190" t="str">
        <f t="shared" ref="E52" si="146">IF(ISBLANK(L52),"",IF(B52&gt;=25000,27+ROUNDDOWN((B52-25000)/5000,0),IF(B52&gt;=10000,21+ROUNDDOWN((B52-10000)/2500,0),IF(B52&gt;=5000,16+ROUNDDOWN((B52-5000)/1000,0),IF(B52&gt;=2000,10+ROUNDDOWN((B52-2000)/500,0),IF(B52&gt;=250,3+ROUNDDOWN((B52-250)/250,0),IF(B52&gt;=100,2,1)))))))</f>
        <v/>
      </c>
      <c r="F52" s="190"/>
      <c r="G52" s="191"/>
      <c r="H52" s="193"/>
      <c r="I52" s="165"/>
      <c r="J52" s="165"/>
      <c r="K52" s="165"/>
      <c r="L52" s="169"/>
      <c r="M52" s="169"/>
      <c r="N52" s="169"/>
      <c r="O52" s="169"/>
      <c r="P52" s="169"/>
      <c r="Q52" s="169"/>
      <c r="R52" s="169"/>
      <c r="S52" s="169"/>
      <c r="T52" s="169"/>
      <c r="U52" s="169"/>
      <c r="V52" s="169"/>
      <c r="W52" s="169"/>
      <c r="X52" s="169"/>
      <c r="Y52" s="169"/>
      <c r="Z52" s="169"/>
      <c r="AA52" s="165"/>
      <c r="AB52" s="165"/>
      <c r="AC52" s="165"/>
      <c r="AD52" s="165"/>
      <c r="AE52" s="165"/>
      <c r="AF52" s="172"/>
      <c r="AG52" s="175">
        <f>IF(AND(H52="Skills",AA52=0),VLOOKUP(L52,'TE Kosten je Stufe'!$A$2:$B$82,2,FALSE),IF(AND(H52="Waffen",AA52=0),VLOOKUP(L52,'TE Kosten je Stufe'!$A$2:$B$82,2,FALSE),IF(H52="Zauber",VLOOKUP(Lernen!L52,ZauberGesamt,3,FALSE),IF(H52="Dweomer",VLOOKUP(Lernen!L52,DweomerGesamt,3,FALSE),IF(H52="Wunder",VLOOKUP(Lernen!L52,WunderGesamt,3,FALSE),IF(H52="Thauma",VLOOKUP(Lernen!L52,ThaumaturgieGesamt,3,FALSE),0))))))</f>
        <v>0</v>
      </c>
      <c r="AH52" s="176"/>
      <c r="AI52" s="176"/>
      <c r="AJ52" s="173">
        <f>SUMPRODUCT(('TE Kosten je Stufe'!A$2:A$82=L52)*('TE Kosten je Stufe'!C$1:S$1&gt;AA52)*('TE Kosten je Stufe'!C$1:S$1&lt;=AD52)*('TE Kosten je Stufe'!C$2:S$82))</f>
        <v>0</v>
      </c>
      <c r="AK52" s="173"/>
      <c r="AL52" s="173"/>
      <c r="AM52" s="173" t="str">
        <f>IF(ISBLANK(L52),"",IF(H52="Zauber",INDEX(KlasseKostenKat,MATCH(VLOOKUP(L52,ZauberGesamt,4,FALSE),SkillKatListe,0),MATCH(Klasse,KlassenListe2,0)),IF(H52="Thauma",INDEX(KlasseKostenKat,MATCH(VLOOKUP(L52,ThaumaturgieGesamt,4,FALSE),SkillKatListe,0),MATCH(Klasse,KlassenListe2,0)),IF(H52="Wunder",INDEX(KlasseKostenKat,MATCH(VLOOKUP(L52,WunderGesamt,4,FALSE),SkillKatListe,0),MATCH(Klasse,KlassenListe2,0)),IF(H52="Dweomer",INDEX(KlasseKostenKat,MATCH(VLOOKUP(L52,DweomerGesamt,4,FALSE),SkillKatListe,0),MATCH(Klasse,KlassenListe2,0)),INDEX(KlasseKostenSkill,MATCH(L52,SkillNamenListe,0),MATCH(Klasse,KlassenListe2,0)))))))</f>
        <v/>
      </c>
      <c r="AN52" s="173"/>
      <c r="AO52" s="174"/>
      <c r="AP52" s="197"/>
      <c r="AQ52" s="198"/>
      <c r="AR52" s="198"/>
      <c r="AS52" s="198"/>
      <c r="AT52" s="198"/>
      <c r="AU52" s="198"/>
      <c r="AV52" s="165"/>
      <c r="AW52" s="165"/>
      <c r="AX52" s="165"/>
      <c r="AY52" s="165"/>
      <c r="AZ52" s="165"/>
      <c r="BA52" s="165"/>
      <c r="BB52" s="194"/>
      <c r="BC52" s="195"/>
      <c r="BD52" s="195"/>
      <c r="BE52" s="196"/>
      <c r="BF52" s="223">
        <f>IF(AY52="X",20,IF(OR(H52="Zauber",H52="Dweomer",H52="Wunder",H52="Thauma"),SUM(AV52*$AB$11)+((AG52-AS52)*$AB$8),SUM(AV52*$AB$11)+((AJ52-AS52)*$AB$4)+(AG52*$AB$6)))</f>
        <v>0</v>
      </c>
      <c r="BG52" s="173"/>
      <c r="BH52" s="173"/>
      <c r="BI52" s="190">
        <f t="shared" ref="BI52" si="147">IF(OR(H52="skills",H52="Waffen"),(AG52*6)+(AJ52*2),IF(AY52="X",2,(AG52*4)))</f>
        <v>0</v>
      </c>
      <c r="BJ52" s="190"/>
      <c r="BK52" s="190"/>
      <c r="BL52" s="173">
        <f t="shared" ref="BL52" si="148">IF(ISBLANK(L52),,IF(OR(H52="Zauber",H52="Dweomer",H52="Thauma",H52="Wunder"),SUM(AG52*AM52),SUM((AG52*AM52*3)+(AJ52*AM52))))</f>
        <v>0</v>
      </c>
      <c r="BM52" s="173"/>
      <c r="BN52" s="174"/>
      <c r="BO52" s="228" t="str">
        <f t="shared" ref="BO52" si="149">IF(ISBLANK(L52),"",IF(OR(H52="Skills",H52="Waffen"),((AJ52-AS52)*AM52)+(AG52*AM52*3)-AP52-AV52-(ROUND(BL52*BB52,0)),IF(AY52="X",SUM(ROUND((AG52*AM52)/3,0)-AP52),(AG52-AS52)*AM52-AP52-AV52-(ROUND(BL52*BB52,0)))))</f>
        <v/>
      </c>
      <c r="BP52" s="229"/>
      <c r="BQ52" s="230"/>
      <c r="BR52" s="173" t="str">
        <f t="shared" ref="BR52" si="150">IF(BL52&lt;1,"noch nicht gelernt",IF(CG52&lt;&gt;"",CG52,IF(CJ52&lt;&gt;"",CJ52,IF(CH52&lt;&gt;"",CH52,IF(CI52&lt;&gt;"",CI52,IF(CK52&lt;&gt;"",CK52,"Alles OK"))))))</f>
        <v>noch nicht gelernt</v>
      </c>
      <c r="BS52" s="173"/>
      <c r="BT52" s="173"/>
      <c r="BU52" s="173"/>
      <c r="BV52" s="173"/>
      <c r="BW52" s="173"/>
      <c r="BX52" s="173"/>
      <c r="BY52" s="173"/>
      <c r="BZ52" s="173"/>
      <c r="CA52" s="173"/>
      <c r="CB52" s="173"/>
      <c r="CC52" s="173"/>
      <c r="CD52" s="173"/>
      <c r="CE52" s="173"/>
      <c r="CF52" s="174"/>
      <c r="CG52" s="164" t="str">
        <f t="shared" ref="CG52" si="151">IF(AND(AY52&lt;&gt;"",OR(BB52&lt;&gt;"",AS52&lt;&gt;"")),"Rolle/Ogam ohne PP/Bücher/Lehrer","")</f>
        <v/>
      </c>
      <c r="CH52" s="164" t="str">
        <f t="shared" ref="CH52" si="152">IF(AND(AY52="X",OR(H52="Skills",H52="Waffen")),"Rolle/Ogam geht nur bei Zaubern","")</f>
        <v/>
      </c>
      <c r="CI52" s="164" t="str">
        <f t="shared" ref="CI52" si="153">IF(BO52&lt;0,"Es wurden zu viele Punkte eingesetzt.","")</f>
        <v/>
      </c>
      <c r="CJ52" s="164"/>
      <c r="CK52" s="372" t="str">
        <f t="shared" ref="CK52" si="154">IF(BO52&gt;0,"Es fehlen noch Punkte","")</f>
        <v>Es fehlen noch Punkte</v>
      </c>
    </row>
    <row r="53" spans="2:89" s="1" customFormat="1" ht="14.1" customHeight="1" x14ac:dyDescent="0.2">
      <c r="B53" s="192"/>
      <c r="C53" s="190"/>
      <c r="D53" s="190"/>
      <c r="E53" s="190"/>
      <c r="F53" s="190"/>
      <c r="G53" s="191"/>
      <c r="H53" s="193"/>
      <c r="I53" s="165"/>
      <c r="J53" s="165"/>
      <c r="K53" s="165"/>
      <c r="L53" s="169"/>
      <c r="M53" s="169"/>
      <c r="N53" s="169"/>
      <c r="O53" s="169"/>
      <c r="P53" s="169"/>
      <c r="Q53" s="169"/>
      <c r="R53" s="169"/>
      <c r="S53" s="169"/>
      <c r="T53" s="169"/>
      <c r="U53" s="169"/>
      <c r="V53" s="169"/>
      <c r="W53" s="169"/>
      <c r="X53" s="169"/>
      <c r="Y53" s="169"/>
      <c r="Z53" s="169"/>
      <c r="AA53" s="165"/>
      <c r="AB53" s="165"/>
      <c r="AC53" s="165"/>
      <c r="AD53" s="165"/>
      <c r="AE53" s="165"/>
      <c r="AF53" s="172"/>
      <c r="AG53" s="175"/>
      <c r="AH53" s="176"/>
      <c r="AI53" s="176"/>
      <c r="AJ53" s="173"/>
      <c r="AK53" s="173"/>
      <c r="AL53" s="173"/>
      <c r="AM53" s="173"/>
      <c r="AN53" s="173"/>
      <c r="AO53" s="174"/>
      <c r="AP53" s="197"/>
      <c r="AQ53" s="198"/>
      <c r="AR53" s="198"/>
      <c r="AS53" s="198"/>
      <c r="AT53" s="198"/>
      <c r="AU53" s="198"/>
      <c r="AV53" s="165"/>
      <c r="AW53" s="165"/>
      <c r="AX53" s="165"/>
      <c r="AY53" s="165"/>
      <c r="AZ53" s="165"/>
      <c r="BA53" s="165"/>
      <c r="BB53" s="195"/>
      <c r="BC53" s="195"/>
      <c r="BD53" s="195"/>
      <c r="BE53" s="196"/>
      <c r="BF53" s="223"/>
      <c r="BG53" s="173"/>
      <c r="BH53" s="173"/>
      <c r="BI53" s="190"/>
      <c r="BJ53" s="190"/>
      <c r="BK53" s="190"/>
      <c r="BL53" s="173"/>
      <c r="BM53" s="173"/>
      <c r="BN53" s="174"/>
      <c r="BO53" s="231"/>
      <c r="BP53" s="232"/>
      <c r="BQ53" s="233"/>
      <c r="BR53" s="173"/>
      <c r="BS53" s="173"/>
      <c r="BT53" s="173"/>
      <c r="BU53" s="173"/>
      <c r="BV53" s="173"/>
      <c r="BW53" s="173"/>
      <c r="BX53" s="173"/>
      <c r="BY53" s="173"/>
      <c r="BZ53" s="173"/>
      <c r="CA53" s="173"/>
      <c r="CB53" s="173"/>
      <c r="CC53" s="173"/>
      <c r="CD53" s="173"/>
      <c r="CE53" s="173"/>
      <c r="CF53" s="174"/>
      <c r="CG53" s="164"/>
      <c r="CH53" s="164"/>
      <c r="CI53" s="164"/>
      <c r="CJ53" s="164"/>
      <c r="CK53" s="372"/>
    </row>
    <row r="54" spans="2:89" s="1" customFormat="1" ht="14.1" customHeight="1" x14ac:dyDescent="0.2">
      <c r="B54" s="192" t="str">
        <f t="shared" ref="B54" si="155">IF(ISBLANK(L54),"",B52+AP52)</f>
        <v/>
      </c>
      <c r="C54" s="190"/>
      <c r="D54" s="190"/>
      <c r="E54" s="190" t="str">
        <f t="shared" ref="E54" si="156">IF(ISBLANK(L54),"",IF(B54&gt;=25000,27+ROUNDDOWN((B54-25000)/5000,0),IF(B54&gt;=10000,21+ROUNDDOWN((B54-10000)/2500,0),IF(B54&gt;=5000,16+ROUNDDOWN((B54-5000)/1000,0),IF(B54&gt;=2000,10+ROUNDDOWN((B54-2000)/500,0),IF(B54&gt;=250,3+ROUNDDOWN((B54-250)/250,0),IF(B54&gt;=100,2,1)))))))</f>
        <v/>
      </c>
      <c r="F54" s="190"/>
      <c r="G54" s="191"/>
      <c r="H54" s="193"/>
      <c r="I54" s="165"/>
      <c r="J54" s="165"/>
      <c r="K54" s="165"/>
      <c r="L54" s="169"/>
      <c r="M54" s="169"/>
      <c r="N54" s="169"/>
      <c r="O54" s="169"/>
      <c r="P54" s="169"/>
      <c r="Q54" s="169"/>
      <c r="R54" s="169"/>
      <c r="S54" s="169"/>
      <c r="T54" s="169"/>
      <c r="U54" s="169"/>
      <c r="V54" s="169"/>
      <c r="W54" s="169"/>
      <c r="X54" s="169"/>
      <c r="Y54" s="169"/>
      <c r="Z54" s="169"/>
      <c r="AA54" s="165"/>
      <c r="AB54" s="165"/>
      <c r="AC54" s="165"/>
      <c r="AD54" s="165"/>
      <c r="AE54" s="165"/>
      <c r="AF54" s="172"/>
      <c r="AG54" s="175">
        <f>IF(AND(H54="Skills",AA54=0),VLOOKUP(L54,'TE Kosten je Stufe'!$A$2:$B$82,2,FALSE),IF(AND(H54="Waffen",AA54=0),VLOOKUP(L54,'TE Kosten je Stufe'!$A$2:$B$82,2,FALSE),IF(H54="Zauber",VLOOKUP(Lernen!L54,ZauberGesamt,3,FALSE),IF(H54="Dweomer",VLOOKUP(Lernen!L54,DweomerGesamt,3,FALSE),IF(H54="Wunder",VLOOKUP(Lernen!L54,WunderGesamt,3,FALSE),IF(H54="Thauma",VLOOKUP(Lernen!L54,ThaumaturgieGesamt,3,FALSE),0))))))</f>
        <v>0</v>
      </c>
      <c r="AH54" s="176"/>
      <c r="AI54" s="176"/>
      <c r="AJ54" s="173">
        <f>SUMPRODUCT(('TE Kosten je Stufe'!A$2:A$82=L54)*('TE Kosten je Stufe'!C$1:S$1&gt;AA54)*('TE Kosten je Stufe'!C$1:S$1&lt;=AD54)*('TE Kosten je Stufe'!C$2:S$82))</f>
        <v>0</v>
      </c>
      <c r="AK54" s="173"/>
      <c r="AL54" s="173"/>
      <c r="AM54" s="173" t="str">
        <f>IF(ISBLANK(L54),"",IF(H54="Zauber",INDEX(KlasseKostenKat,MATCH(VLOOKUP(L54,ZauberGesamt,4,FALSE),SkillKatListe,0),MATCH(Klasse,KlassenListe2,0)),IF(H54="Thauma",INDEX(KlasseKostenKat,MATCH(VLOOKUP(L54,ThaumaturgieGesamt,4,FALSE),SkillKatListe,0),MATCH(Klasse,KlassenListe2,0)),IF(H54="Wunder",INDEX(KlasseKostenKat,MATCH(VLOOKUP(L54,WunderGesamt,4,FALSE),SkillKatListe,0),MATCH(Klasse,KlassenListe2,0)),IF(H54="Dweomer",INDEX(KlasseKostenKat,MATCH(VLOOKUP(L54,DweomerGesamt,4,FALSE),SkillKatListe,0),MATCH(Klasse,KlassenListe2,0)),INDEX(KlasseKostenSkill,MATCH(L54,SkillNamenListe,0),MATCH(Klasse,KlassenListe2,0)))))))</f>
        <v/>
      </c>
      <c r="AN54" s="173"/>
      <c r="AO54" s="174"/>
      <c r="AP54" s="197"/>
      <c r="AQ54" s="198"/>
      <c r="AR54" s="198"/>
      <c r="AS54" s="198"/>
      <c r="AT54" s="198"/>
      <c r="AU54" s="198"/>
      <c r="AV54" s="165"/>
      <c r="AW54" s="165"/>
      <c r="AX54" s="165"/>
      <c r="AY54" s="165"/>
      <c r="AZ54" s="165"/>
      <c r="BA54" s="165"/>
      <c r="BB54" s="194"/>
      <c r="BC54" s="195"/>
      <c r="BD54" s="195"/>
      <c r="BE54" s="196"/>
      <c r="BF54" s="223">
        <f>IF(AY54="X",20,IF(OR(H54="Zauber",H54="Dweomer",H54="Wunder",H54="Thauma"),SUM(AV54*$AB$11)+((AG54-AS54)*$AB$8),SUM(AV54*$AB$11)+((AJ54-AS54)*$AB$4)+(AG54*$AB$6)))</f>
        <v>0</v>
      </c>
      <c r="BG54" s="173"/>
      <c r="BH54" s="173"/>
      <c r="BI54" s="190">
        <f t="shared" ref="BI54" si="157">IF(OR(H54="skills",H54="Waffen"),(AG54*6)+(AJ54*2),IF(AY54="X",2,(AG54*4)))</f>
        <v>0</v>
      </c>
      <c r="BJ54" s="190"/>
      <c r="BK54" s="190"/>
      <c r="BL54" s="173">
        <f t="shared" ref="BL54" si="158">IF(ISBLANK(L54),,IF(OR(H54="Zauber",H54="Dweomer",H54="Thauma",H54="Wunder"),SUM(AG54*AM54),SUM((AG54*AM54*3)+(AJ54*AM54))))</f>
        <v>0</v>
      </c>
      <c r="BM54" s="173"/>
      <c r="BN54" s="174"/>
      <c r="BO54" s="228" t="str">
        <f t="shared" ref="BO54" si="159">IF(ISBLANK(L54),"",IF(OR(H54="Skills",H54="Waffen"),((AJ54-AS54)*AM54)+(AG54*AM54*3)-AP54-AV54-(ROUND(BL54*BB54,0)),IF(AY54="X",SUM(ROUND((AG54*AM54)/3,0)-AP54),(AG54-AS54)*AM54-AP54-AV54-(ROUND(BL54*BB54,0)))))</f>
        <v/>
      </c>
      <c r="BP54" s="229"/>
      <c r="BQ54" s="230"/>
      <c r="BR54" s="173" t="str">
        <f t="shared" ref="BR54" si="160">IF(BL54&lt;1,"noch nicht gelernt",IF(CG54&lt;&gt;"",CG54,IF(CJ54&lt;&gt;"",CJ54,IF(CH54&lt;&gt;"",CH54,IF(CI54&lt;&gt;"",CI54,IF(CK54&lt;&gt;"",CK54,"Alles OK"))))))</f>
        <v>noch nicht gelernt</v>
      </c>
      <c r="BS54" s="173"/>
      <c r="BT54" s="173"/>
      <c r="BU54" s="173"/>
      <c r="BV54" s="173"/>
      <c r="BW54" s="173"/>
      <c r="BX54" s="173"/>
      <c r="BY54" s="173"/>
      <c r="BZ54" s="173"/>
      <c r="CA54" s="173"/>
      <c r="CB54" s="173"/>
      <c r="CC54" s="173"/>
      <c r="CD54" s="173"/>
      <c r="CE54" s="173"/>
      <c r="CF54" s="174"/>
      <c r="CG54" s="164" t="str">
        <f t="shared" ref="CG54" si="161">IF(AND(AY54&lt;&gt;"",OR(BB54&lt;&gt;"",AS54&lt;&gt;"")),"Rolle/Ogam ohne PP/Bücher/Lehrer","")</f>
        <v/>
      </c>
      <c r="CH54" s="164" t="str">
        <f t="shared" ref="CH54" si="162">IF(AND(AY54="X",OR(H54="Skills",H54="Waffen")),"Rolle/Ogam geht nur bei Zaubern","")</f>
        <v/>
      </c>
      <c r="CI54" s="164" t="str">
        <f t="shared" ref="CI54" si="163">IF(BO54&lt;0,"Es wurden zu viele Punkte eingesetzt.","")</f>
        <v/>
      </c>
      <c r="CJ54" s="164"/>
      <c r="CK54" s="372" t="str">
        <f t="shared" ref="CK54" si="164">IF(BO54&gt;0,"Es fehlen noch Punkte","")</f>
        <v>Es fehlen noch Punkte</v>
      </c>
    </row>
    <row r="55" spans="2:89" s="1" customFormat="1" ht="14.1" customHeight="1" x14ac:dyDescent="0.2">
      <c r="B55" s="192"/>
      <c r="C55" s="190"/>
      <c r="D55" s="190"/>
      <c r="E55" s="190"/>
      <c r="F55" s="190"/>
      <c r="G55" s="191"/>
      <c r="H55" s="193"/>
      <c r="I55" s="165"/>
      <c r="J55" s="165"/>
      <c r="K55" s="165"/>
      <c r="L55" s="169"/>
      <c r="M55" s="169"/>
      <c r="N55" s="169"/>
      <c r="O55" s="169"/>
      <c r="P55" s="169"/>
      <c r="Q55" s="169"/>
      <c r="R55" s="169"/>
      <c r="S55" s="169"/>
      <c r="T55" s="169"/>
      <c r="U55" s="169"/>
      <c r="V55" s="169"/>
      <c r="W55" s="169"/>
      <c r="X55" s="169"/>
      <c r="Y55" s="169"/>
      <c r="Z55" s="169"/>
      <c r="AA55" s="165"/>
      <c r="AB55" s="165"/>
      <c r="AC55" s="165"/>
      <c r="AD55" s="165"/>
      <c r="AE55" s="165"/>
      <c r="AF55" s="172"/>
      <c r="AG55" s="175"/>
      <c r="AH55" s="176"/>
      <c r="AI55" s="176"/>
      <c r="AJ55" s="173"/>
      <c r="AK55" s="173"/>
      <c r="AL55" s="173"/>
      <c r="AM55" s="173"/>
      <c r="AN55" s="173"/>
      <c r="AO55" s="174"/>
      <c r="AP55" s="197"/>
      <c r="AQ55" s="198"/>
      <c r="AR55" s="198"/>
      <c r="AS55" s="198"/>
      <c r="AT55" s="198"/>
      <c r="AU55" s="198"/>
      <c r="AV55" s="165"/>
      <c r="AW55" s="165"/>
      <c r="AX55" s="165"/>
      <c r="AY55" s="165"/>
      <c r="AZ55" s="165"/>
      <c r="BA55" s="165"/>
      <c r="BB55" s="195"/>
      <c r="BC55" s="195"/>
      <c r="BD55" s="195"/>
      <c r="BE55" s="196"/>
      <c r="BF55" s="223"/>
      <c r="BG55" s="173"/>
      <c r="BH55" s="173"/>
      <c r="BI55" s="190"/>
      <c r="BJ55" s="190"/>
      <c r="BK55" s="190"/>
      <c r="BL55" s="173"/>
      <c r="BM55" s="173"/>
      <c r="BN55" s="174"/>
      <c r="BO55" s="231"/>
      <c r="BP55" s="232"/>
      <c r="BQ55" s="233"/>
      <c r="BR55" s="173"/>
      <c r="BS55" s="173"/>
      <c r="BT55" s="173"/>
      <c r="BU55" s="173"/>
      <c r="BV55" s="173"/>
      <c r="BW55" s="173"/>
      <c r="BX55" s="173"/>
      <c r="BY55" s="173"/>
      <c r="BZ55" s="173"/>
      <c r="CA55" s="173"/>
      <c r="CB55" s="173"/>
      <c r="CC55" s="173"/>
      <c r="CD55" s="173"/>
      <c r="CE55" s="173"/>
      <c r="CF55" s="174"/>
      <c r="CG55" s="164"/>
      <c r="CH55" s="164"/>
      <c r="CI55" s="164"/>
      <c r="CJ55" s="164"/>
      <c r="CK55" s="372"/>
    </row>
    <row r="56" spans="2:89" s="1" customFormat="1" ht="14.1" customHeight="1" x14ac:dyDescent="0.2">
      <c r="B56" s="192" t="str">
        <f t="shared" ref="B56" si="165">IF(ISBLANK(L56),"",B54+AP54)</f>
        <v/>
      </c>
      <c r="C56" s="190"/>
      <c r="D56" s="190"/>
      <c r="E56" s="190" t="str">
        <f t="shared" ref="E56" si="166">IF(ISBLANK(L56),"",IF(B56&gt;=25000,27+ROUNDDOWN((B56-25000)/5000,0),IF(B56&gt;=10000,21+ROUNDDOWN((B56-10000)/2500,0),IF(B56&gt;=5000,16+ROUNDDOWN((B56-5000)/1000,0),IF(B56&gt;=2000,10+ROUNDDOWN((B56-2000)/500,0),IF(B56&gt;=250,3+ROUNDDOWN((B56-250)/250,0),IF(B56&gt;=100,2,1)))))))</f>
        <v/>
      </c>
      <c r="F56" s="190"/>
      <c r="G56" s="191"/>
      <c r="H56" s="193"/>
      <c r="I56" s="165"/>
      <c r="J56" s="165"/>
      <c r="K56" s="165"/>
      <c r="L56" s="169"/>
      <c r="M56" s="169"/>
      <c r="N56" s="169"/>
      <c r="O56" s="169"/>
      <c r="P56" s="169"/>
      <c r="Q56" s="169"/>
      <c r="R56" s="169"/>
      <c r="S56" s="169"/>
      <c r="T56" s="169"/>
      <c r="U56" s="169"/>
      <c r="V56" s="169"/>
      <c r="W56" s="169"/>
      <c r="X56" s="169"/>
      <c r="Y56" s="169"/>
      <c r="Z56" s="169"/>
      <c r="AA56" s="165"/>
      <c r="AB56" s="165"/>
      <c r="AC56" s="165"/>
      <c r="AD56" s="165"/>
      <c r="AE56" s="165"/>
      <c r="AF56" s="172"/>
      <c r="AG56" s="175">
        <f>IF(AND(H56="Skills",AA56=0),VLOOKUP(L56,'TE Kosten je Stufe'!$A$2:$B$82,2,FALSE),IF(AND(H56="Waffen",AA56=0),VLOOKUP(L56,'TE Kosten je Stufe'!$A$2:$B$82,2,FALSE),IF(H56="Zauber",VLOOKUP(Lernen!L56,ZauberGesamt,3,FALSE),IF(H56="Dweomer",VLOOKUP(Lernen!L56,DweomerGesamt,3,FALSE),IF(H56="Wunder",VLOOKUP(Lernen!L56,WunderGesamt,3,FALSE),IF(H56="Thauma",VLOOKUP(Lernen!L56,ThaumaturgieGesamt,3,FALSE),0))))))</f>
        <v>0</v>
      </c>
      <c r="AH56" s="176"/>
      <c r="AI56" s="176"/>
      <c r="AJ56" s="173">
        <f>SUMPRODUCT(('TE Kosten je Stufe'!A$2:A$82=L56)*('TE Kosten je Stufe'!C$1:S$1&gt;AA56)*('TE Kosten je Stufe'!C$1:S$1&lt;=AD56)*('TE Kosten je Stufe'!C$2:S$82))</f>
        <v>0</v>
      </c>
      <c r="AK56" s="173"/>
      <c r="AL56" s="173"/>
      <c r="AM56" s="173" t="str">
        <f>IF(ISBLANK(L56),"",IF(H56="Zauber",INDEX(KlasseKostenKat,MATCH(VLOOKUP(L56,ZauberGesamt,4,FALSE),SkillKatListe,0),MATCH(Klasse,KlassenListe2,0)),IF(H56="Thauma",INDEX(KlasseKostenKat,MATCH(VLOOKUP(L56,ThaumaturgieGesamt,4,FALSE),SkillKatListe,0),MATCH(Klasse,KlassenListe2,0)),IF(H56="Wunder",INDEX(KlasseKostenKat,MATCH(VLOOKUP(L56,WunderGesamt,4,FALSE),SkillKatListe,0),MATCH(Klasse,KlassenListe2,0)),IF(H56="Dweomer",INDEX(KlasseKostenKat,MATCH(VLOOKUP(L56,DweomerGesamt,4,FALSE),SkillKatListe,0),MATCH(Klasse,KlassenListe2,0)),INDEX(KlasseKostenSkill,MATCH(L56,SkillNamenListe,0),MATCH(Klasse,KlassenListe2,0)))))))</f>
        <v/>
      </c>
      <c r="AN56" s="173"/>
      <c r="AO56" s="174"/>
      <c r="AP56" s="197"/>
      <c r="AQ56" s="198"/>
      <c r="AR56" s="198"/>
      <c r="AS56" s="198"/>
      <c r="AT56" s="198"/>
      <c r="AU56" s="198"/>
      <c r="AV56" s="165"/>
      <c r="AW56" s="165"/>
      <c r="AX56" s="165"/>
      <c r="AY56" s="165"/>
      <c r="AZ56" s="165"/>
      <c r="BA56" s="165"/>
      <c r="BB56" s="194"/>
      <c r="BC56" s="195"/>
      <c r="BD56" s="195"/>
      <c r="BE56" s="196"/>
      <c r="BF56" s="223">
        <f>IF(AY56="X",20,IF(OR(H56="Zauber",H56="Dweomer",H56="Wunder",H56="Thauma"),SUM(AV56*$AB$11)+((AG56-AS56)*$AB$8),SUM(AV56*$AB$11)+((AJ56-AS56)*$AB$4)+(AG56*$AB$6)))</f>
        <v>0</v>
      </c>
      <c r="BG56" s="173"/>
      <c r="BH56" s="173"/>
      <c r="BI56" s="190">
        <f t="shared" ref="BI56" si="167">IF(OR(H56="skills",H56="Waffen"),(AG56*6)+(AJ56*2),IF(AY56="X",2,(AG56*4)))</f>
        <v>0</v>
      </c>
      <c r="BJ56" s="190"/>
      <c r="BK56" s="190"/>
      <c r="BL56" s="173">
        <f t="shared" ref="BL56" si="168">IF(ISBLANK(L56),,IF(OR(H56="Zauber",H56="Dweomer",H56="Thauma",H56="Wunder"),SUM(AG56*AM56),SUM((AG56*AM56*3)+(AJ56*AM56))))</f>
        <v>0</v>
      </c>
      <c r="BM56" s="173"/>
      <c r="BN56" s="174"/>
      <c r="BO56" s="228" t="str">
        <f t="shared" ref="BO56" si="169">IF(ISBLANK(L56),"",IF(OR(H56="Skills",H56="Waffen"),((AJ56-AS56)*AM56)+(AG56*AM56*3)-AP56-AV56-(ROUND(BL56*BB56,0)),IF(AY56="X",SUM(ROUND((AG56*AM56)/3,0)-AP56),(AG56-AS56)*AM56-AP56-AV56-(ROUND(BL56*BB56,0)))))</f>
        <v/>
      </c>
      <c r="BP56" s="229"/>
      <c r="BQ56" s="230"/>
      <c r="BR56" s="173" t="str">
        <f t="shared" ref="BR56" si="170">IF(BL56&lt;1,"noch nicht gelernt",IF(CG56&lt;&gt;"",CG56,IF(CJ56&lt;&gt;"",CJ56,IF(CH56&lt;&gt;"",CH56,IF(CI56&lt;&gt;"",CI56,IF(CK56&lt;&gt;"",CK56,"Alles OK"))))))</f>
        <v>noch nicht gelernt</v>
      </c>
      <c r="BS56" s="173"/>
      <c r="BT56" s="173"/>
      <c r="BU56" s="173"/>
      <c r="BV56" s="173"/>
      <c r="BW56" s="173"/>
      <c r="BX56" s="173"/>
      <c r="BY56" s="173"/>
      <c r="BZ56" s="173"/>
      <c r="CA56" s="173"/>
      <c r="CB56" s="173"/>
      <c r="CC56" s="173"/>
      <c r="CD56" s="173"/>
      <c r="CE56" s="173"/>
      <c r="CF56" s="174"/>
      <c r="CG56" s="164" t="str">
        <f t="shared" ref="CG56" si="171">IF(AND(AY56&lt;&gt;"",OR(BB56&lt;&gt;"",AS56&lt;&gt;"")),"Rolle/Ogam ohne PP/Bücher/Lehrer","")</f>
        <v/>
      </c>
      <c r="CH56" s="164" t="str">
        <f t="shared" ref="CH56" si="172">IF(AND(AY56="X",OR(H56="Skills",H56="Waffen")),"Rolle/Ogam geht nur bei Zaubern","")</f>
        <v/>
      </c>
      <c r="CI56" s="164" t="str">
        <f t="shared" ref="CI56" si="173">IF(BO56&lt;0,"Es wurden zu viele Punkte eingesetzt.","")</f>
        <v/>
      </c>
      <c r="CJ56" s="164"/>
      <c r="CK56" s="372" t="str">
        <f t="shared" ref="CK56" si="174">IF(BO56&gt;0,"Es fehlen noch Punkte","")</f>
        <v>Es fehlen noch Punkte</v>
      </c>
    </row>
    <row r="57" spans="2:89" s="1" customFormat="1" ht="14.1" customHeight="1" x14ac:dyDescent="0.2">
      <c r="B57" s="192"/>
      <c r="C57" s="190"/>
      <c r="D57" s="190"/>
      <c r="E57" s="190"/>
      <c r="F57" s="190"/>
      <c r="G57" s="191"/>
      <c r="H57" s="193"/>
      <c r="I57" s="165"/>
      <c r="J57" s="165"/>
      <c r="K57" s="165"/>
      <c r="L57" s="169"/>
      <c r="M57" s="169"/>
      <c r="N57" s="169"/>
      <c r="O57" s="169"/>
      <c r="P57" s="169"/>
      <c r="Q57" s="169"/>
      <c r="R57" s="169"/>
      <c r="S57" s="169"/>
      <c r="T57" s="169"/>
      <c r="U57" s="169"/>
      <c r="V57" s="169"/>
      <c r="W57" s="169"/>
      <c r="X57" s="169"/>
      <c r="Y57" s="169"/>
      <c r="Z57" s="169"/>
      <c r="AA57" s="165"/>
      <c r="AB57" s="165"/>
      <c r="AC57" s="165"/>
      <c r="AD57" s="165"/>
      <c r="AE57" s="165"/>
      <c r="AF57" s="172"/>
      <c r="AG57" s="175"/>
      <c r="AH57" s="176"/>
      <c r="AI57" s="176"/>
      <c r="AJ57" s="173"/>
      <c r="AK57" s="173"/>
      <c r="AL57" s="173"/>
      <c r="AM57" s="173"/>
      <c r="AN57" s="173"/>
      <c r="AO57" s="174"/>
      <c r="AP57" s="197"/>
      <c r="AQ57" s="198"/>
      <c r="AR57" s="198"/>
      <c r="AS57" s="198"/>
      <c r="AT57" s="198"/>
      <c r="AU57" s="198"/>
      <c r="AV57" s="165"/>
      <c r="AW57" s="165"/>
      <c r="AX57" s="165"/>
      <c r="AY57" s="165"/>
      <c r="AZ57" s="165"/>
      <c r="BA57" s="165"/>
      <c r="BB57" s="195"/>
      <c r="BC57" s="195"/>
      <c r="BD57" s="195"/>
      <c r="BE57" s="196"/>
      <c r="BF57" s="223"/>
      <c r="BG57" s="173"/>
      <c r="BH57" s="173"/>
      <c r="BI57" s="190"/>
      <c r="BJ57" s="190"/>
      <c r="BK57" s="190"/>
      <c r="BL57" s="173"/>
      <c r="BM57" s="173"/>
      <c r="BN57" s="174"/>
      <c r="BO57" s="231"/>
      <c r="BP57" s="232"/>
      <c r="BQ57" s="233"/>
      <c r="BR57" s="173"/>
      <c r="BS57" s="173"/>
      <c r="BT57" s="173"/>
      <c r="BU57" s="173"/>
      <c r="BV57" s="173"/>
      <c r="BW57" s="173"/>
      <c r="BX57" s="173"/>
      <c r="BY57" s="173"/>
      <c r="BZ57" s="173"/>
      <c r="CA57" s="173"/>
      <c r="CB57" s="173"/>
      <c r="CC57" s="173"/>
      <c r="CD57" s="173"/>
      <c r="CE57" s="173"/>
      <c r="CF57" s="174"/>
      <c r="CG57" s="164"/>
      <c r="CH57" s="164"/>
      <c r="CI57" s="164"/>
      <c r="CJ57" s="164"/>
      <c r="CK57" s="372"/>
    </row>
    <row r="58" spans="2:89" s="1" customFormat="1" ht="14.1" customHeight="1" x14ac:dyDescent="0.2">
      <c r="B58" s="192" t="str">
        <f t="shared" ref="B58" si="175">IF(ISBLANK(L58),"",B56+AP56)</f>
        <v/>
      </c>
      <c r="C58" s="190"/>
      <c r="D58" s="190"/>
      <c r="E58" s="190" t="str">
        <f t="shared" ref="E58" si="176">IF(ISBLANK(L58),"",IF(B58&gt;=25000,27+ROUNDDOWN((B58-25000)/5000,0),IF(B58&gt;=10000,21+ROUNDDOWN((B58-10000)/2500,0),IF(B58&gt;=5000,16+ROUNDDOWN((B58-5000)/1000,0),IF(B58&gt;=2000,10+ROUNDDOWN((B58-2000)/500,0),IF(B58&gt;=250,3+ROUNDDOWN((B58-250)/250,0),IF(B58&gt;=100,2,1)))))))</f>
        <v/>
      </c>
      <c r="F58" s="190"/>
      <c r="G58" s="191"/>
      <c r="H58" s="193"/>
      <c r="I58" s="165"/>
      <c r="J58" s="165"/>
      <c r="K58" s="165"/>
      <c r="L58" s="169"/>
      <c r="M58" s="169"/>
      <c r="N58" s="169"/>
      <c r="O58" s="169"/>
      <c r="P58" s="169"/>
      <c r="Q58" s="169"/>
      <c r="R58" s="169"/>
      <c r="S58" s="169"/>
      <c r="T58" s="169"/>
      <c r="U58" s="169"/>
      <c r="V58" s="169"/>
      <c r="W58" s="169"/>
      <c r="X58" s="169"/>
      <c r="Y58" s="169"/>
      <c r="Z58" s="169"/>
      <c r="AA58" s="165"/>
      <c r="AB58" s="165"/>
      <c r="AC58" s="165"/>
      <c r="AD58" s="165"/>
      <c r="AE58" s="165"/>
      <c r="AF58" s="172"/>
      <c r="AG58" s="175">
        <f>IF(AND(H58="Skills",AA58=0),VLOOKUP(L58,'TE Kosten je Stufe'!$A$2:$B$82,2,FALSE),IF(AND(H58="Waffen",AA58=0),VLOOKUP(L58,'TE Kosten je Stufe'!$A$2:$B$82,2,FALSE),IF(H58="Zauber",VLOOKUP(Lernen!L58,ZauberGesamt,3,FALSE),IF(H58="Dweomer",VLOOKUP(Lernen!L58,DweomerGesamt,3,FALSE),IF(H58="Wunder",VLOOKUP(Lernen!L58,WunderGesamt,3,FALSE),IF(H58="Thauma",VLOOKUP(Lernen!L58,ThaumaturgieGesamt,3,FALSE),0))))))</f>
        <v>0</v>
      </c>
      <c r="AH58" s="176"/>
      <c r="AI58" s="176"/>
      <c r="AJ58" s="173">
        <f>SUMPRODUCT(('TE Kosten je Stufe'!A$2:A$82=L58)*('TE Kosten je Stufe'!C$1:S$1&gt;AA58)*('TE Kosten je Stufe'!C$1:S$1&lt;=AD58)*('TE Kosten je Stufe'!C$2:S$82))</f>
        <v>0</v>
      </c>
      <c r="AK58" s="173"/>
      <c r="AL58" s="173"/>
      <c r="AM58" s="173" t="str">
        <f>IF(ISBLANK(L58),"",IF(H58="Zauber",INDEX(KlasseKostenKat,MATCH(VLOOKUP(L58,ZauberGesamt,4,FALSE),SkillKatListe,0),MATCH(Klasse,KlassenListe2,0)),IF(H58="Thauma",INDEX(KlasseKostenKat,MATCH(VLOOKUP(L58,ThaumaturgieGesamt,4,FALSE),SkillKatListe,0),MATCH(Klasse,KlassenListe2,0)),IF(H58="Wunder",INDEX(KlasseKostenKat,MATCH(VLOOKUP(L58,WunderGesamt,4,FALSE),SkillKatListe,0),MATCH(Klasse,KlassenListe2,0)),IF(H58="Dweomer",INDEX(KlasseKostenKat,MATCH(VLOOKUP(L58,DweomerGesamt,4,FALSE),SkillKatListe,0),MATCH(Klasse,KlassenListe2,0)),INDEX(KlasseKostenSkill,MATCH(L58,SkillNamenListe,0),MATCH(Klasse,KlassenListe2,0)))))))</f>
        <v/>
      </c>
      <c r="AN58" s="173"/>
      <c r="AO58" s="174"/>
      <c r="AP58" s="197"/>
      <c r="AQ58" s="198"/>
      <c r="AR58" s="198"/>
      <c r="AS58" s="198"/>
      <c r="AT58" s="198"/>
      <c r="AU58" s="198"/>
      <c r="AV58" s="165"/>
      <c r="AW58" s="165"/>
      <c r="AX58" s="165"/>
      <c r="AY58" s="165"/>
      <c r="AZ58" s="165"/>
      <c r="BA58" s="165"/>
      <c r="BB58" s="194"/>
      <c r="BC58" s="195"/>
      <c r="BD58" s="195"/>
      <c r="BE58" s="196"/>
      <c r="BF58" s="223">
        <f>IF(AY58="X",20,IF(OR(H58="Zauber",H58="Dweomer",H58="Wunder",H58="Thauma"),SUM(AV58*$AB$11)+((AG58-AS58)*$AB$8),SUM(AV58*$AB$11)+((AJ58-AS58)*$AB$4)+(AG58*$AB$6)))</f>
        <v>0</v>
      </c>
      <c r="BG58" s="173"/>
      <c r="BH58" s="173"/>
      <c r="BI58" s="190">
        <f t="shared" ref="BI58" si="177">IF(OR(H58="skills",H58="Waffen"),(AG58*6)+(AJ58*2),IF(AY58="X",2,(AG58*4)))</f>
        <v>0</v>
      </c>
      <c r="BJ58" s="190"/>
      <c r="BK58" s="190"/>
      <c r="BL58" s="173">
        <f t="shared" ref="BL58" si="178">IF(ISBLANK(L58),,IF(OR(H58="Zauber",H58="Dweomer",H58="Thauma",H58="Wunder"),SUM(AG58*AM58),SUM((AG58*AM58*3)+(AJ58*AM58))))</f>
        <v>0</v>
      </c>
      <c r="BM58" s="173"/>
      <c r="BN58" s="174"/>
      <c r="BO58" s="228" t="str">
        <f t="shared" ref="BO58" si="179">IF(ISBLANK(L58),"",IF(OR(H58="Skills",H58="Waffen"),((AJ58-AS58)*AM58)+(AG58*AM58*3)-AP58-AV58-(ROUND(BL58*BB58,0)),IF(AY58="X",SUM(ROUND((AG58*AM58)/3,0)-AP58),(AG58-AS58)*AM58-AP58-AV58-(ROUND(BL58*BB58,0)))))</f>
        <v/>
      </c>
      <c r="BP58" s="229"/>
      <c r="BQ58" s="230"/>
      <c r="BR58" s="173" t="str">
        <f t="shared" ref="BR58" si="180">IF(BL58&lt;1,"noch nicht gelernt",IF(CG58&lt;&gt;"",CG58,IF(CJ58&lt;&gt;"",CJ58,IF(CH58&lt;&gt;"",CH58,IF(CI58&lt;&gt;"",CI58,IF(CK58&lt;&gt;"",CK58,"Alles OK"))))))</f>
        <v>noch nicht gelernt</v>
      </c>
      <c r="BS58" s="173"/>
      <c r="BT58" s="173"/>
      <c r="BU58" s="173"/>
      <c r="BV58" s="173"/>
      <c r="BW58" s="173"/>
      <c r="BX58" s="173"/>
      <c r="BY58" s="173"/>
      <c r="BZ58" s="173"/>
      <c r="CA58" s="173"/>
      <c r="CB58" s="173"/>
      <c r="CC58" s="173"/>
      <c r="CD58" s="173"/>
      <c r="CE58" s="173"/>
      <c r="CF58" s="174"/>
      <c r="CG58" s="164" t="str">
        <f t="shared" ref="CG58" si="181">IF(AND(AY58&lt;&gt;"",OR(BB58&lt;&gt;"",AS58&lt;&gt;"")),"Rolle/Ogam ohne PP/Bücher/Lehrer","")</f>
        <v/>
      </c>
      <c r="CH58" s="164" t="str">
        <f t="shared" ref="CH58" si="182">IF(AND(AY58="X",OR(H58="Skills",H58="Waffen")),"Rolle/Ogam geht nur bei Zaubern","")</f>
        <v/>
      </c>
      <c r="CI58" s="164" t="str">
        <f t="shared" ref="CI58" si="183">IF(BO58&lt;0,"Es wurden zu viele Punkte eingesetzt.","")</f>
        <v/>
      </c>
      <c r="CJ58" s="164"/>
      <c r="CK58" s="372" t="str">
        <f t="shared" ref="CK58" si="184">IF(BO58&gt;0,"Es fehlen noch Punkte","")</f>
        <v>Es fehlen noch Punkte</v>
      </c>
    </row>
    <row r="59" spans="2:89" s="1" customFormat="1" ht="14.1" customHeight="1" x14ac:dyDescent="0.2">
      <c r="B59" s="192"/>
      <c r="C59" s="190"/>
      <c r="D59" s="190"/>
      <c r="E59" s="190"/>
      <c r="F59" s="190"/>
      <c r="G59" s="191"/>
      <c r="H59" s="193"/>
      <c r="I59" s="165"/>
      <c r="J59" s="165"/>
      <c r="K59" s="165"/>
      <c r="L59" s="169"/>
      <c r="M59" s="169"/>
      <c r="N59" s="169"/>
      <c r="O59" s="169"/>
      <c r="P59" s="169"/>
      <c r="Q59" s="169"/>
      <c r="R59" s="169"/>
      <c r="S59" s="169"/>
      <c r="T59" s="169"/>
      <c r="U59" s="169"/>
      <c r="V59" s="169"/>
      <c r="W59" s="169"/>
      <c r="X59" s="169"/>
      <c r="Y59" s="169"/>
      <c r="Z59" s="169"/>
      <c r="AA59" s="165"/>
      <c r="AB59" s="165"/>
      <c r="AC59" s="165"/>
      <c r="AD59" s="165"/>
      <c r="AE59" s="165"/>
      <c r="AF59" s="172"/>
      <c r="AG59" s="175"/>
      <c r="AH59" s="176"/>
      <c r="AI59" s="176"/>
      <c r="AJ59" s="173"/>
      <c r="AK59" s="173"/>
      <c r="AL59" s="173"/>
      <c r="AM59" s="173"/>
      <c r="AN59" s="173"/>
      <c r="AO59" s="174"/>
      <c r="AP59" s="197"/>
      <c r="AQ59" s="198"/>
      <c r="AR59" s="198"/>
      <c r="AS59" s="198"/>
      <c r="AT59" s="198"/>
      <c r="AU59" s="198"/>
      <c r="AV59" s="165"/>
      <c r="AW59" s="165"/>
      <c r="AX59" s="165"/>
      <c r="AY59" s="165"/>
      <c r="AZ59" s="165"/>
      <c r="BA59" s="165"/>
      <c r="BB59" s="195"/>
      <c r="BC59" s="195"/>
      <c r="BD59" s="195"/>
      <c r="BE59" s="196"/>
      <c r="BF59" s="223"/>
      <c r="BG59" s="173"/>
      <c r="BH59" s="173"/>
      <c r="BI59" s="190"/>
      <c r="BJ59" s="190"/>
      <c r="BK59" s="190"/>
      <c r="BL59" s="173"/>
      <c r="BM59" s="173"/>
      <c r="BN59" s="174"/>
      <c r="BO59" s="231"/>
      <c r="BP59" s="232"/>
      <c r="BQ59" s="233"/>
      <c r="BR59" s="173"/>
      <c r="BS59" s="173"/>
      <c r="BT59" s="173"/>
      <c r="BU59" s="173"/>
      <c r="BV59" s="173"/>
      <c r="BW59" s="173"/>
      <c r="BX59" s="173"/>
      <c r="BY59" s="173"/>
      <c r="BZ59" s="173"/>
      <c r="CA59" s="173"/>
      <c r="CB59" s="173"/>
      <c r="CC59" s="173"/>
      <c r="CD59" s="173"/>
      <c r="CE59" s="173"/>
      <c r="CF59" s="174"/>
      <c r="CG59" s="164"/>
      <c r="CH59" s="164"/>
      <c r="CI59" s="164"/>
      <c r="CJ59" s="164"/>
      <c r="CK59" s="372"/>
    </row>
    <row r="60" spans="2:89" s="1" customFormat="1" ht="14.1" customHeight="1" x14ac:dyDescent="0.2">
      <c r="B60" s="192" t="str">
        <f t="shared" ref="B60" si="185">IF(ISBLANK(L60),"",B58+AP58)</f>
        <v/>
      </c>
      <c r="C60" s="190"/>
      <c r="D60" s="190"/>
      <c r="E60" s="190" t="str">
        <f t="shared" ref="E60" si="186">IF(ISBLANK(L60),"",IF(B60&gt;=25000,27+ROUNDDOWN((B60-25000)/5000,0),IF(B60&gt;=10000,21+ROUNDDOWN((B60-10000)/2500,0),IF(B60&gt;=5000,16+ROUNDDOWN((B60-5000)/1000,0),IF(B60&gt;=2000,10+ROUNDDOWN((B60-2000)/500,0),IF(B60&gt;=250,3+ROUNDDOWN((B60-250)/250,0),IF(B60&gt;=100,2,1)))))))</f>
        <v/>
      </c>
      <c r="F60" s="190"/>
      <c r="G60" s="191"/>
      <c r="H60" s="193"/>
      <c r="I60" s="165"/>
      <c r="J60" s="165"/>
      <c r="K60" s="165"/>
      <c r="L60" s="169"/>
      <c r="M60" s="169"/>
      <c r="N60" s="169"/>
      <c r="O60" s="169"/>
      <c r="P60" s="169"/>
      <c r="Q60" s="169"/>
      <c r="R60" s="169"/>
      <c r="S60" s="169"/>
      <c r="T60" s="169"/>
      <c r="U60" s="169"/>
      <c r="V60" s="169"/>
      <c r="W60" s="169"/>
      <c r="X60" s="169"/>
      <c r="Y60" s="169"/>
      <c r="Z60" s="169"/>
      <c r="AA60" s="165"/>
      <c r="AB60" s="165"/>
      <c r="AC60" s="165"/>
      <c r="AD60" s="165"/>
      <c r="AE60" s="165"/>
      <c r="AF60" s="172"/>
      <c r="AG60" s="175">
        <f>IF(AND(H60="Skills",AA60=0),VLOOKUP(L60,'TE Kosten je Stufe'!$A$2:$B$82,2,FALSE),IF(AND(H60="Waffen",AA60=0),VLOOKUP(L60,'TE Kosten je Stufe'!$A$2:$B$82,2,FALSE),IF(H60="Zauber",VLOOKUP(Lernen!L60,ZauberGesamt,3,FALSE),IF(H60="Dweomer",VLOOKUP(Lernen!L60,DweomerGesamt,3,FALSE),IF(H60="Wunder",VLOOKUP(Lernen!L60,WunderGesamt,3,FALSE),IF(H60="Thauma",VLOOKUP(Lernen!L60,ThaumaturgieGesamt,3,FALSE),0))))))</f>
        <v>0</v>
      </c>
      <c r="AH60" s="176"/>
      <c r="AI60" s="176"/>
      <c r="AJ60" s="173">
        <f>SUMPRODUCT(('TE Kosten je Stufe'!A$2:A$82=L60)*('TE Kosten je Stufe'!C$1:S$1&gt;AA60)*('TE Kosten je Stufe'!C$1:S$1&lt;=AD60)*('TE Kosten je Stufe'!C$2:S$82))</f>
        <v>0</v>
      </c>
      <c r="AK60" s="173"/>
      <c r="AL60" s="173"/>
      <c r="AM60" s="173" t="str">
        <f>IF(ISBLANK(L60),"",IF(H60="Zauber",INDEX(KlasseKostenKat,MATCH(VLOOKUP(L60,ZauberGesamt,4,FALSE),SkillKatListe,0),MATCH(Klasse,KlassenListe2,0)),IF(H60="Thauma",INDEX(KlasseKostenKat,MATCH(VLOOKUP(L60,ThaumaturgieGesamt,4,FALSE),SkillKatListe,0),MATCH(Klasse,KlassenListe2,0)),IF(H60="Wunder",INDEX(KlasseKostenKat,MATCH(VLOOKUP(L60,WunderGesamt,4,FALSE),SkillKatListe,0),MATCH(Klasse,KlassenListe2,0)),IF(H60="Dweomer",INDEX(KlasseKostenKat,MATCH(VLOOKUP(L60,DweomerGesamt,4,FALSE),SkillKatListe,0),MATCH(Klasse,KlassenListe2,0)),INDEX(KlasseKostenSkill,MATCH(L60,SkillNamenListe,0),MATCH(Klasse,KlassenListe2,0)))))))</f>
        <v/>
      </c>
      <c r="AN60" s="173"/>
      <c r="AO60" s="174"/>
      <c r="AP60" s="197"/>
      <c r="AQ60" s="198"/>
      <c r="AR60" s="198"/>
      <c r="AS60" s="198"/>
      <c r="AT60" s="198"/>
      <c r="AU60" s="198"/>
      <c r="AV60" s="165"/>
      <c r="AW60" s="165"/>
      <c r="AX60" s="165"/>
      <c r="AY60" s="165"/>
      <c r="AZ60" s="165"/>
      <c r="BA60" s="165"/>
      <c r="BB60" s="194"/>
      <c r="BC60" s="195"/>
      <c r="BD60" s="195"/>
      <c r="BE60" s="196"/>
      <c r="BF60" s="223">
        <f>IF(AY60="X",20,IF(OR(H60="Zauber",H60="Dweomer",H60="Wunder",H60="Thauma"),SUM(AV60*$AB$11)+((AG60-AS60)*$AB$8),SUM(AV60*$AB$11)+((AJ60-AS60)*$AB$4)+(AG60*$AB$6)))</f>
        <v>0</v>
      </c>
      <c r="BG60" s="173"/>
      <c r="BH60" s="173"/>
      <c r="BI60" s="190">
        <f t="shared" ref="BI60" si="187">IF(OR(H60="skills",H60="Waffen"),(AG60*6)+(AJ60*2),IF(AY60="X",2,(AG60*4)))</f>
        <v>0</v>
      </c>
      <c r="BJ60" s="190"/>
      <c r="BK60" s="190"/>
      <c r="BL60" s="173">
        <f t="shared" ref="BL60" si="188">IF(ISBLANK(L60),,IF(OR(H60="Zauber",H60="Dweomer",H60="Thauma",H60="Wunder"),SUM(AG60*AM60),SUM((AG60*AM60*3)+(AJ60*AM60))))</f>
        <v>0</v>
      </c>
      <c r="BM60" s="173"/>
      <c r="BN60" s="174"/>
      <c r="BO60" s="228" t="str">
        <f t="shared" ref="BO60" si="189">IF(ISBLANK(L60),"",IF(OR(H60="Skills",H60="Waffen"),((AJ60-AS60)*AM60)+(AG60*AM60*3)-AP60-AV60-(ROUND(BL60*BB60,0)),IF(AY60="X",SUM(ROUND((AG60*AM60)/3,0)-AP60),(AG60-AS60)*AM60-AP60-AV60-(ROUND(BL60*BB60,0)))))</f>
        <v/>
      </c>
      <c r="BP60" s="229"/>
      <c r="BQ60" s="230"/>
      <c r="BR60" s="173" t="str">
        <f t="shared" ref="BR60" si="190">IF(BL60&lt;1,"noch nicht gelernt",IF(CG60&lt;&gt;"",CG60,IF(CJ60&lt;&gt;"",CJ60,IF(CH60&lt;&gt;"",CH60,IF(CI60&lt;&gt;"",CI60,IF(CK60&lt;&gt;"",CK60,"Alles OK"))))))</f>
        <v>noch nicht gelernt</v>
      </c>
      <c r="BS60" s="173"/>
      <c r="BT60" s="173"/>
      <c r="BU60" s="173"/>
      <c r="BV60" s="173"/>
      <c r="BW60" s="173"/>
      <c r="BX60" s="173"/>
      <c r="BY60" s="173"/>
      <c r="BZ60" s="173"/>
      <c r="CA60" s="173"/>
      <c r="CB60" s="173"/>
      <c r="CC60" s="173"/>
      <c r="CD60" s="173"/>
      <c r="CE60" s="173"/>
      <c r="CF60" s="174"/>
      <c r="CG60" s="164" t="str">
        <f t="shared" ref="CG60" si="191">IF(AND(AY60&lt;&gt;"",OR(BB60&lt;&gt;"",AS60&lt;&gt;"")),"Rolle/Ogam ohne PP/Bücher/Lehrer","")</f>
        <v/>
      </c>
      <c r="CH60" s="164" t="str">
        <f t="shared" ref="CH60" si="192">IF(AND(AY60="X",OR(H60="Skills",H60="Waffen")),"Rolle/Ogam geht nur bei Zaubern","")</f>
        <v/>
      </c>
      <c r="CI60" s="164" t="str">
        <f t="shared" ref="CI60" si="193">IF(BO60&lt;0,"Es wurden zu viele Punkte eingesetzt.","")</f>
        <v/>
      </c>
      <c r="CJ60" s="164"/>
      <c r="CK60" s="372" t="str">
        <f t="shared" ref="CK60" si="194">IF(BO60&gt;0,"Es fehlen noch Punkte","")</f>
        <v>Es fehlen noch Punkte</v>
      </c>
    </row>
    <row r="61" spans="2:89" s="1" customFormat="1" ht="14.1" customHeight="1" x14ac:dyDescent="0.2">
      <c r="B61" s="192"/>
      <c r="C61" s="190"/>
      <c r="D61" s="190"/>
      <c r="E61" s="190"/>
      <c r="F61" s="190"/>
      <c r="G61" s="191"/>
      <c r="H61" s="193"/>
      <c r="I61" s="165"/>
      <c r="J61" s="165"/>
      <c r="K61" s="165"/>
      <c r="L61" s="169"/>
      <c r="M61" s="169"/>
      <c r="N61" s="169"/>
      <c r="O61" s="169"/>
      <c r="P61" s="169"/>
      <c r="Q61" s="169"/>
      <c r="R61" s="169"/>
      <c r="S61" s="169"/>
      <c r="T61" s="169"/>
      <c r="U61" s="169"/>
      <c r="V61" s="169"/>
      <c r="W61" s="169"/>
      <c r="X61" s="169"/>
      <c r="Y61" s="169"/>
      <c r="Z61" s="169"/>
      <c r="AA61" s="165"/>
      <c r="AB61" s="165"/>
      <c r="AC61" s="165"/>
      <c r="AD61" s="165"/>
      <c r="AE61" s="165"/>
      <c r="AF61" s="172"/>
      <c r="AG61" s="175"/>
      <c r="AH61" s="176"/>
      <c r="AI61" s="176"/>
      <c r="AJ61" s="173"/>
      <c r="AK61" s="173"/>
      <c r="AL61" s="173"/>
      <c r="AM61" s="173"/>
      <c r="AN61" s="173"/>
      <c r="AO61" s="174"/>
      <c r="AP61" s="197"/>
      <c r="AQ61" s="198"/>
      <c r="AR61" s="198"/>
      <c r="AS61" s="198"/>
      <c r="AT61" s="198"/>
      <c r="AU61" s="198"/>
      <c r="AV61" s="165"/>
      <c r="AW61" s="165"/>
      <c r="AX61" s="165"/>
      <c r="AY61" s="165"/>
      <c r="AZ61" s="165"/>
      <c r="BA61" s="165"/>
      <c r="BB61" s="195"/>
      <c r="BC61" s="195"/>
      <c r="BD61" s="195"/>
      <c r="BE61" s="196"/>
      <c r="BF61" s="223"/>
      <c r="BG61" s="173"/>
      <c r="BH61" s="173"/>
      <c r="BI61" s="190"/>
      <c r="BJ61" s="190"/>
      <c r="BK61" s="190"/>
      <c r="BL61" s="173"/>
      <c r="BM61" s="173"/>
      <c r="BN61" s="174"/>
      <c r="BO61" s="231"/>
      <c r="BP61" s="232"/>
      <c r="BQ61" s="233"/>
      <c r="BR61" s="173"/>
      <c r="BS61" s="173"/>
      <c r="BT61" s="173"/>
      <c r="BU61" s="173"/>
      <c r="BV61" s="173"/>
      <c r="BW61" s="173"/>
      <c r="BX61" s="173"/>
      <c r="BY61" s="173"/>
      <c r="BZ61" s="173"/>
      <c r="CA61" s="173"/>
      <c r="CB61" s="173"/>
      <c r="CC61" s="173"/>
      <c r="CD61" s="173"/>
      <c r="CE61" s="173"/>
      <c r="CF61" s="174"/>
      <c r="CG61" s="164"/>
      <c r="CH61" s="164"/>
      <c r="CI61" s="164"/>
      <c r="CJ61" s="164"/>
      <c r="CK61" s="372"/>
    </row>
    <row r="62" spans="2:89" s="1" customFormat="1" ht="14.1" customHeight="1" x14ac:dyDescent="0.2">
      <c r="B62" s="192" t="str">
        <f t="shared" ref="B62" si="195">IF(ISBLANK(L62),"",B60+AP60)</f>
        <v/>
      </c>
      <c r="C62" s="190"/>
      <c r="D62" s="190"/>
      <c r="E62" s="190" t="str">
        <f t="shared" ref="E62" si="196">IF(ISBLANK(L62),"",IF(B62&gt;=25000,27+ROUNDDOWN((B62-25000)/5000,0),IF(B62&gt;=10000,21+ROUNDDOWN((B62-10000)/2500,0),IF(B62&gt;=5000,16+ROUNDDOWN((B62-5000)/1000,0),IF(B62&gt;=2000,10+ROUNDDOWN((B62-2000)/500,0),IF(B62&gt;=250,3+ROUNDDOWN((B62-250)/250,0),IF(B62&gt;=100,2,1)))))))</f>
        <v/>
      </c>
      <c r="F62" s="190"/>
      <c r="G62" s="191"/>
      <c r="H62" s="193"/>
      <c r="I62" s="165"/>
      <c r="J62" s="165"/>
      <c r="K62" s="165"/>
      <c r="L62" s="169"/>
      <c r="M62" s="169"/>
      <c r="N62" s="169"/>
      <c r="O62" s="169"/>
      <c r="P62" s="169"/>
      <c r="Q62" s="169"/>
      <c r="R62" s="169"/>
      <c r="S62" s="169"/>
      <c r="T62" s="169"/>
      <c r="U62" s="169"/>
      <c r="V62" s="169"/>
      <c r="W62" s="169"/>
      <c r="X62" s="169"/>
      <c r="Y62" s="169"/>
      <c r="Z62" s="169"/>
      <c r="AA62" s="165"/>
      <c r="AB62" s="165"/>
      <c r="AC62" s="165"/>
      <c r="AD62" s="165"/>
      <c r="AE62" s="165"/>
      <c r="AF62" s="172"/>
      <c r="AG62" s="175">
        <f>IF(AND(H62="Skills",AA62=0),VLOOKUP(L62,'TE Kosten je Stufe'!$A$2:$B$82,2,FALSE),IF(AND(H62="Waffen",AA62=0),VLOOKUP(L62,'TE Kosten je Stufe'!$A$2:$B$82,2,FALSE),IF(H62="Zauber",VLOOKUP(Lernen!L62,ZauberGesamt,3,FALSE),IF(H62="Dweomer",VLOOKUP(Lernen!L62,DweomerGesamt,3,FALSE),IF(H62="Wunder",VLOOKUP(Lernen!L62,WunderGesamt,3,FALSE),IF(H62="Thauma",VLOOKUP(Lernen!L62,ThaumaturgieGesamt,3,FALSE),0))))))</f>
        <v>0</v>
      </c>
      <c r="AH62" s="176"/>
      <c r="AI62" s="176"/>
      <c r="AJ62" s="173">
        <f>SUMPRODUCT(('TE Kosten je Stufe'!A$2:A$82=L62)*('TE Kosten je Stufe'!C$1:S$1&gt;AA62)*('TE Kosten je Stufe'!C$1:S$1&lt;=AD62)*('TE Kosten je Stufe'!C$2:S$82))</f>
        <v>0</v>
      </c>
      <c r="AK62" s="173"/>
      <c r="AL62" s="173"/>
      <c r="AM62" s="173" t="str">
        <f>IF(ISBLANK(L62),"",IF(H62="Zauber",INDEX(KlasseKostenKat,MATCH(VLOOKUP(L62,ZauberGesamt,4,FALSE),SkillKatListe,0),MATCH(Klasse,KlassenListe2,0)),IF(H62="Thauma",INDEX(KlasseKostenKat,MATCH(VLOOKUP(L62,ThaumaturgieGesamt,4,FALSE),SkillKatListe,0),MATCH(Klasse,KlassenListe2,0)),IF(H62="Wunder",INDEX(KlasseKostenKat,MATCH(VLOOKUP(L62,WunderGesamt,4,FALSE),SkillKatListe,0),MATCH(Klasse,KlassenListe2,0)),IF(H62="Dweomer",INDEX(KlasseKostenKat,MATCH(VLOOKUP(L62,DweomerGesamt,4,FALSE),SkillKatListe,0),MATCH(Klasse,KlassenListe2,0)),INDEX(KlasseKostenSkill,MATCH(L62,SkillNamenListe,0),MATCH(Klasse,KlassenListe2,0)))))))</f>
        <v/>
      </c>
      <c r="AN62" s="173"/>
      <c r="AO62" s="174"/>
      <c r="AP62" s="197"/>
      <c r="AQ62" s="198"/>
      <c r="AR62" s="198"/>
      <c r="AS62" s="198"/>
      <c r="AT62" s="198"/>
      <c r="AU62" s="198"/>
      <c r="AV62" s="165"/>
      <c r="AW62" s="165"/>
      <c r="AX62" s="165"/>
      <c r="AY62" s="165"/>
      <c r="AZ62" s="165"/>
      <c r="BA62" s="165"/>
      <c r="BB62" s="194"/>
      <c r="BC62" s="195"/>
      <c r="BD62" s="195"/>
      <c r="BE62" s="196"/>
      <c r="BF62" s="223">
        <f>IF(AY62="X",20,IF(OR(H62="Zauber",H62="Dweomer",H62="Wunder",H62="Thauma"),SUM(AV62*$AB$11)+((AG62-AS62)*$AB$8),SUM(AV62*$AB$11)+((AJ62-AS62)*$AB$4)+(AG62*$AB$6)))</f>
        <v>0</v>
      </c>
      <c r="BG62" s="173"/>
      <c r="BH62" s="173"/>
      <c r="BI62" s="190">
        <f t="shared" ref="BI62" si="197">IF(OR(H62="skills",H62="Waffen"),(AG62*6)+(AJ62*2),IF(AY62="X",2,(AG62*4)))</f>
        <v>0</v>
      </c>
      <c r="BJ62" s="190"/>
      <c r="BK62" s="190"/>
      <c r="BL62" s="173">
        <f t="shared" ref="BL62" si="198">IF(ISBLANK(L62),,IF(OR(H62="Zauber",H62="Dweomer",H62="Thauma",H62="Wunder"),SUM(AG62*AM62),SUM((AG62*AM62*3)+(AJ62*AM62))))</f>
        <v>0</v>
      </c>
      <c r="BM62" s="173"/>
      <c r="BN62" s="174"/>
      <c r="BO62" s="228" t="str">
        <f t="shared" ref="BO62" si="199">IF(ISBLANK(L62),"",IF(OR(H62="Skills",H62="Waffen"),((AJ62-AS62)*AM62)+(AG62*AM62*3)-AP62-AV62-(ROUND(BL62*BB62,0)),IF(AY62="X",SUM(ROUND((AG62*AM62)/3,0)-AP62),(AG62-AS62)*AM62-AP62-AV62-(ROUND(BL62*BB62,0)))))</f>
        <v/>
      </c>
      <c r="BP62" s="229"/>
      <c r="BQ62" s="230"/>
      <c r="BR62" s="173" t="str">
        <f t="shared" ref="BR62" si="200">IF(BL62&lt;1,"noch nicht gelernt",IF(CG62&lt;&gt;"",CG62,IF(CJ62&lt;&gt;"",CJ62,IF(CH62&lt;&gt;"",CH62,IF(CI62&lt;&gt;"",CI62,IF(CK62&lt;&gt;"",CK62,"Alles OK"))))))</f>
        <v>noch nicht gelernt</v>
      </c>
      <c r="BS62" s="173"/>
      <c r="BT62" s="173"/>
      <c r="BU62" s="173"/>
      <c r="BV62" s="173"/>
      <c r="BW62" s="173"/>
      <c r="BX62" s="173"/>
      <c r="BY62" s="173"/>
      <c r="BZ62" s="173"/>
      <c r="CA62" s="173"/>
      <c r="CB62" s="173"/>
      <c r="CC62" s="173"/>
      <c r="CD62" s="173"/>
      <c r="CE62" s="173"/>
      <c r="CF62" s="174"/>
      <c r="CG62" s="164" t="str">
        <f t="shared" ref="CG62" si="201">IF(AND(AY62&lt;&gt;"",OR(BB62&lt;&gt;"",AS62&lt;&gt;"")),"Rolle/Ogam ohne PP/Bücher/Lehrer","")</f>
        <v/>
      </c>
      <c r="CH62" s="164" t="str">
        <f t="shared" ref="CH62" si="202">IF(AND(AY62="X",OR(H62="Skills",H62="Waffen")),"Rolle/Ogam geht nur bei Zaubern","")</f>
        <v/>
      </c>
      <c r="CI62" s="164" t="str">
        <f t="shared" ref="CI62" si="203">IF(BO62&lt;0,"Es wurden zu viele Punkte eingesetzt.","")</f>
        <v/>
      </c>
      <c r="CJ62" s="164"/>
      <c r="CK62" s="372" t="str">
        <f t="shared" ref="CK62" si="204">IF(BO62&gt;0,"Es fehlen noch Punkte","")</f>
        <v>Es fehlen noch Punkte</v>
      </c>
    </row>
    <row r="63" spans="2:89" s="1" customFormat="1" ht="14.1" customHeight="1" x14ac:dyDescent="0.2">
      <c r="B63" s="192"/>
      <c r="C63" s="190"/>
      <c r="D63" s="190"/>
      <c r="E63" s="190"/>
      <c r="F63" s="190"/>
      <c r="G63" s="191"/>
      <c r="H63" s="193"/>
      <c r="I63" s="165"/>
      <c r="J63" s="165"/>
      <c r="K63" s="165"/>
      <c r="L63" s="169"/>
      <c r="M63" s="169"/>
      <c r="N63" s="169"/>
      <c r="O63" s="169"/>
      <c r="P63" s="169"/>
      <c r="Q63" s="169"/>
      <c r="R63" s="169"/>
      <c r="S63" s="169"/>
      <c r="T63" s="169"/>
      <c r="U63" s="169"/>
      <c r="V63" s="169"/>
      <c r="W63" s="169"/>
      <c r="X63" s="169"/>
      <c r="Y63" s="169"/>
      <c r="Z63" s="169"/>
      <c r="AA63" s="165"/>
      <c r="AB63" s="165"/>
      <c r="AC63" s="165"/>
      <c r="AD63" s="165"/>
      <c r="AE63" s="165"/>
      <c r="AF63" s="172"/>
      <c r="AG63" s="175"/>
      <c r="AH63" s="176"/>
      <c r="AI63" s="176"/>
      <c r="AJ63" s="173"/>
      <c r="AK63" s="173"/>
      <c r="AL63" s="173"/>
      <c r="AM63" s="173"/>
      <c r="AN63" s="173"/>
      <c r="AO63" s="174"/>
      <c r="AP63" s="197"/>
      <c r="AQ63" s="198"/>
      <c r="AR63" s="198"/>
      <c r="AS63" s="198"/>
      <c r="AT63" s="198"/>
      <c r="AU63" s="198"/>
      <c r="AV63" s="165"/>
      <c r="AW63" s="165"/>
      <c r="AX63" s="165"/>
      <c r="AY63" s="165"/>
      <c r="AZ63" s="165"/>
      <c r="BA63" s="165"/>
      <c r="BB63" s="195"/>
      <c r="BC63" s="195"/>
      <c r="BD63" s="195"/>
      <c r="BE63" s="196"/>
      <c r="BF63" s="223"/>
      <c r="BG63" s="173"/>
      <c r="BH63" s="173"/>
      <c r="BI63" s="190"/>
      <c r="BJ63" s="190"/>
      <c r="BK63" s="190"/>
      <c r="BL63" s="173"/>
      <c r="BM63" s="173"/>
      <c r="BN63" s="174"/>
      <c r="BO63" s="231"/>
      <c r="BP63" s="232"/>
      <c r="BQ63" s="233"/>
      <c r="BR63" s="173"/>
      <c r="BS63" s="173"/>
      <c r="BT63" s="173"/>
      <c r="BU63" s="173"/>
      <c r="BV63" s="173"/>
      <c r="BW63" s="173"/>
      <c r="BX63" s="173"/>
      <c r="BY63" s="173"/>
      <c r="BZ63" s="173"/>
      <c r="CA63" s="173"/>
      <c r="CB63" s="173"/>
      <c r="CC63" s="173"/>
      <c r="CD63" s="173"/>
      <c r="CE63" s="173"/>
      <c r="CF63" s="174"/>
      <c r="CG63" s="164"/>
      <c r="CH63" s="164"/>
      <c r="CI63" s="164"/>
      <c r="CJ63" s="164"/>
      <c r="CK63" s="372"/>
    </row>
    <row r="64" spans="2:89" s="1" customFormat="1" ht="14.1" customHeight="1" x14ac:dyDescent="0.2">
      <c r="B64" s="192" t="str">
        <f t="shared" ref="B64" si="205">IF(ISBLANK(L64),"",B62+AP62)</f>
        <v/>
      </c>
      <c r="C64" s="190"/>
      <c r="D64" s="190"/>
      <c r="E64" s="190" t="str">
        <f t="shared" ref="E64" si="206">IF(ISBLANK(L64),"",IF(B64&gt;=25000,27+ROUNDDOWN((B64-25000)/5000,0),IF(B64&gt;=10000,21+ROUNDDOWN((B64-10000)/2500,0),IF(B64&gt;=5000,16+ROUNDDOWN((B64-5000)/1000,0),IF(B64&gt;=2000,10+ROUNDDOWN((B64-2000)/500,0),IF(B64&gt;=250,3+ROUNDDOWN((B64-250)/250,0),IF(B64&gt;=100,2,1)))))))</f>
        <v/>
      </c>
      <c r="F64" s="190"/>
      <c r="G64" s="191"/>
      <c r="H64" s="193"/>
      <c r="I64" s="165"/>
      <c r="J64" s="165"/>
      <c r="K64" s="165"/>
      <c r="L64" s="169"/>
      <c r="M64" s="169"/>
      <c r="N64" s="169"/>
      <c r="O64" s="169"/>
      <c r="P64" s="169"/>
      <c r="Q64" s="169"/>
      <c r="R64" s="169"/>
      <c r="S64" s="169"/>
      <c r="T64" s="169"/>
      <c r="U64" s="169"/>
      <c r="V64" s="169"/>
      <c r="W64" s="169"/>
      <c r="X64" s="169"/>
      <c r="Y64" s="169"/>
      <c r="Z64" s="169"/>
      <c r="AA64" s="165"/>
      <c r="AB64" s="165"/>
      <c r="AC64" s="165"/>
      <c r="AD64" s="165"/>
      <c r="AE64" s="165"/>
      <c r="AF64" s="172"/>
      <c r="AG64" s="175">
        <f>IF(AND(H64="Skills",AA64=0),VLOOKUP(L64,'TE Kosten je Stufe'!$A$2:$B$82,2,FALSE),IF(AND(H64="Waffen",AA64=0),VLOOKUP(L64,'TE Kosten je Stufe'!$A$2:$B$82,2,FALSE),IF(H64="Zauber",VLOOKUP(Lernen!L64,ZauberGesamt,3,FALSE),IF(H64="Dweomer",VLOOKUP(Lernen!L64,DweomerGesamt,3,FALSE),IF(H64="Wunder",VLOOKUP(Lernen!L64,WunderGesamt,3,FALSE),IF(H64="Thauma",VLOOKUP(Lernen!L64,ThaumaturgieGesamt,3,FALSE),0))))))</f>
        <v>0</v>
      </c>
      <c r="AH64" s="176"/>
      <c r="AI64" s="176"/>
      <c r="AJ64" s="173">
        <f>SUMPRODUCT(('TE Kosten je Stufe'!A$2:A$82=L64)*('TE Kosten je Stufe'!C$1:S$1&gt;AA64)*('TE Kosten je Stufe'!C$1:S$1&lt;=AD64)*('TE Kosten je Stufe'!C$2:S$82))</f>
        <v>0</v>
      </c>
      <c r="AK64" s="173"/>
      <c r="AL64" s="173"/>
      <c r="AM64" s="173" t="str">
        <f>IF(ISBLANK(L64),"",IF(H64="Zauber",INDEX(KlasseKostenKat,MATCH(VLOOKUP(L64,ZauberGesamt,4,FALSE),SkillKatListe,0),MATCH(Klasse,KlassenListe2,0)),IF(H64="Thauma",INDEX(KlasseKostenKat,MATCH(VLOOKUP(L64,ThaumaturgieGesamt,4,FALSE),SkillKatListe,0),MATCH(Klasse,KlassenListe2,0)),IF(H64="Wunder",INDEX(KlasseKostenKat,MATCH(VLOOKUP(L64,WunderGesamt,4,FALSE),SkillKatListe,0),MATCH(Klasse,KlassenListe2,0)),IF(H64="Dweomer",INDEX(KlasseKostenKat,MATCH(VLOOKUP(L64,DweomerGesamt,4,FALSE),SkillKatListe,0),MATCH(Klasse,KlassenListe2,0)),INDEX(KlasseKostenSkill,MATCH(L64,SkillNamenListe,0),MATCH(Klasse,KlassenListe2,0)))))))</f>
        <v/>
      </c>
      <c r="AN64" s="173"/>
      <c r="AO64" s="174"/>
      <c r="AP64" s="197"/>
      <c r="AQ64" s="198"/>
      <c r="AR64" s="198"/>
      <c r="AS64" s="198"/>
      <c r="AT64" s="198"/>
      <c r="AU64" s="198"/>
      <c r="AV64" s="165"/>
      <c r="AW64" s="165"/>
      <c r="AX64" s="165"/>
      <c r="AY64" s="165"/>
      <c r="AZ64" s="165"/>
      <c r="BA64" s="165"/>
      <c r="BB64" s="194"/>
      <c r="BC64" s="195"/>
      <c r="BD64" s="195"/>
      <c r="BE64" s="196"/>
      <c r="BF64" s="223">
        <f>IF(AY64="X",20,IF(OR(H64="Zauber",H64="Dweomer",H64="Wunder",H64="Thauma"),SUM(AV64*$AB$11)+((AG64-AS64)*$AB$8),SUM(AV64*$AB$11)+((AJ64-AS64)*$AB$4)+(AG64*$AB$6)))</f>
        <v>0</v>
      </c>
      <c r="BG64" s="173"/>
      <c r="BH64" s="173"/>
      <c r="BI64" s="190">
        <f t="shared" ref="BI64" si="207">IF(OR(H64="skills",H64="Waffen"),(AG64*6)+(AJ64*2),IF(AY64="X",2,(AG64*4)))</f>
        <v>0</v>
      </c>
      <c r="BJ64" s="190"/>
      <c r="BK64" s="190"/>
      <c r="BL64" s="173">
        <f t="shared" ref="BL64" si="208">IF(ISBLANK(L64),,IF(OR(H64="Zauber",H64="Dweomer",H64="Thauma",H64="Wunder"),SUM(AG64*AM64),SUM((AG64*AM64*3)+(AJ64*AM64))))</f>
        <v>0</v>
      </c>
      <c r="BM64" s="173"/>
      <c r="BN64" s="174"/>
      <c r="BO64" s="228" t="str">
        <f t="shared" ref="BO64" si="209">IF(ISBLANK(L64),"",IF(OR(H64="Skills",H64="Waffen"),((AJ64-AS64)*AM64)+(AG64*AM64*3)-AP64-AV64-(ROUND(BL64*BB64,0)),IF(AY64="X",SUM(ROUND((AG64*AM64)/3,0)-AP64),(AG64-AS64)*AM64-AP64-AV64-(ROUND(BL64*BB64,0)))))</f>
        <v/>
      </c>
      <c r="BP64" s="229"/>
      <c r="BQ64" s="230"/>
      <c r="BR64" s="173" t="str">
        <f t="shared" ref="BR64" si="210">IF(BL64&lt;1,"noch nicht gelernt",IF(CG64&lt;&gt;"",CG64,IF(CJ64&lt;&gt;"",CJ64,IF(CH64&lt;&gt;"",CH64,IF(CI64&lt;&gt;"",CI64,IF(CK64&lt;&gt;"",CK64,"Alles OK"))))))</f>
        <v>noch nicht gelernt</v>
      </c>
      <c r="BS64" s="173"/>
      <c r="BT64" s="173"/>
      <c r="BU64" s="173"/>
      <c r="BV64" s="173"/>
      <c r="BW64" s="173"/>
      <c r="BX64" s="173"/>
      <c r="BY64" s="173"/>
      <c r="BZ64" s="173"/>
      <c r="CA64" s="173"/>
      <c r="CB64" s="173"/>
      <c r="CC64" s="173"/>
      <c r="CD64" s="173"/>
      <c r="CE64" s="173"/>
      <c r="CF64" s="174"/>
      <c r="CG64" s="164" t="str">
        <f t="shared" ref="CG64" si="211">IF(AND(AY64&lt;&gt;"",OR(BB64&lt;&gt;"",AS64&lt;&gt;"")),"Rolle/Ogam ohne PP/Bücher/Lehrer","")</f>
        <v/>
      </c>
      <c r="CH64" s="164" t="str">
        <f t="shared" ref="CH64" si="212">IF(AND(AY64="X",OR(H64="Skills",H64="Waffen")),"Rolle/Ogam geht nur bei Zaubern","")</f>
        <v/>
      </c>
      <c r="CI64" s="164" t="str">
        <f t="shared" ref="CI64" si="213">IF(BO64&lt;0,"Es wurden zu viele Punkte eingesetzt.","")</f>
        <v/>
      </c>
      <c r="CJ64" s="164"/>
      <c r="CK64" s="372" t="str">
        <f t="shared" ref="CK64" si="214">IF(BO64&gt;0,"Es fehlen noch Punkte","")</f>
        <v>Es fehlen noch Punkte</v>
      </c>
    </row>
    <row r="65" spans="2:89" s="1" customFormat="1" ht="14.1" customHeight="1" x14ac:dyDescent="0.2">
      <c r="B65" s="192"/>
      <c r="C65" s="190"/>
      <c r="D65" s="190"/>
      <c r="E65" s="190"/>
      <c r="F65" s="190"/>
      <c r="G65" s="191"/>
      <c r="H65" s="193"/>
      <c r="I65" s="165"/>
      <c r="J65" s="165"/>
      <c r="K65" s="165"/>
      <c r="L65" s="169"/>
      <c r="M65" s="169"/>
      <c r="N65" s="169"/>
      <c r="O65" s="169"/>
      <c r="P65" s="169"/>
      <c r="Q65" s="169"/>
      <c r="R65" s="169"/>
      <c r="S65" s="169"/>
      <c r="T65" s="169"/>
      <c r="U65" s="169"/>
      <c r="V65" s="169"/>
      <c r="W65" s="169"/>
      <c r="X65" s="169"/>
      <c r="Y65" s="169"/>
      <c r="Z65" s="169"/>
      <c r="AA65" s="165"/>
      <c r="AB65" s="165"/>
      <c r="AC65" s="165"/>
      <c r="AD65" s="165"/>
      <c r="AE65" s="165"/>
      <c r="AF65" s="172"/>
      <c r="AG65" s="175"/>
      <c r="AH65" s="176"/>
      <c r="AI65" s="176"/>
      <c r="AJ65" s="173"/>
      <c r="AK65" s="173"/>
      <c r="AL65" s="173"/>
      <c r="AM65" s="173"/>
      <c r="AN65" s="173"/>
      <c r="AO65" s="174"/>
      <c r="AP65" s="197"/>
      <c r="AQ65" s="198"/>
      <c r="AR65" s="198"/>
      <c r="AS65" s="198"/>
      <c r="AT65" s="198"/>
      <c r="AU65" s="198"/>
      <c r="AV65" s="165"/>
      <c r="AW65" s="165"/>
      <c r="AX65" s="165"/>
      <c r="AY65" s="165"/>
      <c r="AZ65" s="165"/>
      <c r="BA65" s="165"/>
      <c r="BB65" s="195"/>
      <c r="BC65" s="195"/>
      <c r="BD65" s="195"/>
      <c r="BE65" s="196"/>
      <c r="BF65" s="223"/>
      <c r="BG65" s="173"/>
      <c r="BH65" s="173"/>
      <c r="BI65" s="190"/>
      <c r="BJ65" s="190"/>
      <c r="BK65" s="190"/>
      <c r="BL65" s="173"/>
      <c r="BM65" s="173"/>
      <c r="BN65" s="174"/>
      <c r="BO65" s="231"/>
      <c r="BP65" s="232"/>
      <c r="BQ65" s="233"/>
      <c r="BR65" s="173"/>
      <c r="BS65" s="173"/>
      <c r="BT65" s="173"/>
      <c r="BU65" s="173"/>
      <c r="BV65" s="173"/>
      <c r="BW65" s="173"/>
      <c r="BX65" s="173"/>
      <c r="BY65" s="173"/>
      <c r="BZ65" s="173"/>
      <c r="CA65" s="173"/>
      <c r="CB65" s="173"/>
      <c r="CC65" s="173"/>
      <c r="CD65" s="173"/>
      <c r="CE65" s="173"/>
      <c r="CF65" s="174"/>
      <c r="CG65" s="164"/>
      <c r="CH65" s="164"/>
      <c r="CI65" s="164"/>
      <c r="CJ65" s="164"/>
      <c r="CK65" s="372"/>
    </row>
    <row r="66" spans="2:89" s="1" customFormat="1" ht="14.1" customHeight="1" x14ac:dyDescent="0.2">
      <c r="B66" s="192" t="str">
        <f t="shared" ref="B66" si="215">IF(ISBLANK(L66),"",B64+AP64)</f>
        <v/>
      </c>
      <c r="C66" s="190"/>
      <c r="D66" s="190"/>
      <c r="E66" s="190" t="str">
        <f t="shared" ref="E66" si="216">IF(ISBLANK(L66),"",IF(B66&gt;=25000,27+ROUNDDOWN((B66-25000)/5000,0),IF(B66&gt;=10000,21+ROUNDDOWN((B66-10000)/2500,0),IF(B66&gt;=5000,16+ROUNDDOWN((B66-5000)/1000,0),IF(B66&gt;=2000,10+ROUNDDOWN((B66-2000)/500,0),IF(B66&gt;=250,3+ROUNDDOWN((B66-250)/250,0),IF(B66&gt;=100,2,1)))))))</f>
        <v/>
      </c>
      <c r="F66" s="190"/>
      <c r="G66" s="191"/>
      <c r="H66" s="193"/>
      <c r="I66" s="165"/>
      <c r="J66" s="165"/>
      <c r="K66" s="165"/>
      <c r="L66" s="169"/>
      <c r="M66" s="169"/>
      <c r="N66" s="169"/>
      <c r="O66" s="169"/>
      <c r="P66" s="169"/>
      <c r="Q66" s="169"/>
      <c r="R66" s="169"/>
      <c r="S66" s="169"/>
      <c r="T66" s="169"/>
      <c r="U66" s="169"/>
      <c r="V66" s="169"/>
      <c r="W66" s="169"/>
      <c r="X66" s="169"/>
      <c r="Y66" s="169"/>
      <c r="Z66" s="169"/>
      <c r="AA66" s="165"/>
      <c r="AB66" s="165"/>
      <c r="AC66" s="165"/>
      <c r="AD66" s="165"/>
      <c r="AE66" s="165"/>
      <c r="AF66" s="172"/>
      <c r="AG66" s="175">
        <f>IF(AND(H66="Skills",AA66=0),VLOOKUP(L66,'TE Kosten je Stufe'!$A$2:$B$82,2,FALSE),IF(AND(H66="Waffen",AA66=0),VLOOKUP(L66,'TE Kosten je Stufe'!$A$2:$B$82,2,FALSE),IF(H66="Zauber",VLOOKUP(Lernen!L66,ZauberGesamt,3,FALSE),IF(H66="Dweomer",VLOOKUP(Lernen!L66,DweomerGesamt,3,FALSE),IF(H66="Wunder",VLOOKUP(Lernen!L66,WunderGesamt,3,FALSE),IF(H66="Thauma",VLOOKUP(Lernen!L66,ThaumaturgieGesamt,3,FALSE),0))))))</f>
        <v>0</v>
      </c>
      <c r="AH66" s="176"/>
      <c r="AI66" s="176"/>
      <c r="AJ66" s="173">
        <f>SUMPRODUCT(('TE Kosten je Stufe'!A$2:A$82=L66)*('TE Kosten je Stufe'!C$1:S$1&gt;AA66)*('TE Kosten je Stufe'!C$1:S$1&lt;=AD66)*('TE Kosten je Stufe'!C$2:S$82))</f>
        <v>0</v>
      </c>
      <c r="AK66" s="173"/>
      <c r="AL66" s="173"/>
      <c r="AM66" s="173" t="str">
        <f>IF(ISBLANK(L66),"",IF(H66="Zauber",INDEX(KlasseKostenKat,MATCH(VLOOKUP(L66,ZauberGesamt,4,FALSE),SkillKatListe,0),MATCH(Klasse,KlassenListe2,0)),IF(H66="Thauma",INDEX(KlasseKostenKat,MATCH(VLOOKUP(L66,ThaumaturgieGesamt,4,FALSE),SkillKatListe,0),MATCH(Klasse,KlassenListe2,0)),IF(H66="Wunder",INDEX(KlasseKostenKat,MATCH(VLOOKUP(L66,WunderGesamt,4,FALSE),SkillKatListe,0),MATCH(Klasse,KlassenListe2,0)),IF(H66="Dweomer",INDEX(KlasseKostenKat,MATCH(VLOOKUP(L66,DweomerGesamt,4,FALSE),SkillKatListe,0),MATCH(Klasse,KlassenListe2,0)),INDEX(KlasseKostenSkill,MATCH(L66,SkillNamenListe,0),MATCH(Klasse,KlassenListe2,0)))))))</f>
        <v/>
      </c>
      <c r="AN66" s="173"/>
      <c r="AO66" s="174"/>
      <c r="AP66" s="197"/>
      <c r="AQ66" s="198"/>
      <c r="AR66" s="198"/>
      <c r="AS66" s="198"/>
      <c r="AT66" s="198"/>
      <c r="AU66" s="198"/>
      <c r="AV66" s="165"/>
      <c r="AW66" s="165"/>
      <c r="AX66" s="165"/>
      <c r="AY66" s="165"/>
      <c r="AZ66" s="165"/>
      <c r="BA66" s="165"/>
      <c r="BB66" s="194"/>
      <c r="BC66" s="195"/>
      <c r="BD66" s="195"/>
      <c r="BE66" s="196"/>
      <c r="BF66" s="223">
        <f>IF(AY66="X",20,IF(OR(H66="Zauber",H66="Dweomer",H66="Wunder",H66="Thauma"),SUM(AV66*$AB$11)+((AG66-AS66)*$AB$8),SUM(AV66*$AB$11)+((AJ66-AS66)*$AB$4)+(AG66*$AB$6)))</f>
        <v>0</v>
      </c>
      <c r="BG66" s="173"/>
      <c r="BH66" s="173"/>
      <c r="BI66" s="190">
        <f t="shared" ref="BI66" si="217">IF(OR(H66="skills",H66="Waffen"),(AG66*6)+(AJ66*2),IF(AY66="X",2,(AG66*4)))</f>
        <v>0</v>
      </c>
      <c r="BJ66" s="190"/>
      <c r="BK66" s="190"/>
      <c r="BL66" s="173">
        <f t="shared" ref="BL66" si="218">IF(ISBLANK(L66),,IF(OR(H66="Zauber",H66="Dweomer",H66="Thauma",H66="Wunder"),SUM(AG66*AM66),SUM((AG66*AM66*3)+(AJ66*AM66))))</f>
        <v>0</v>
      </c>
      <c r="BM66" s="173"/>
      <c r="BN66" s="174"/>
      <c r="BO66" s="228" t="str">
        <f t="shared" ref="BO66" si="219">IF(ISBLANK(L66),"",IF(OR(H66="Skills",H66="Waffen"),((AJ66-AS66)*AM66)+(AG66*AM66*3)-AP66-AV66-(ROUND(BL66*BB66,0)),IF(AY66="X",SUM(ROUND((AG66*AM66)/3,0)-AP66),(AG66-AS66)*AM66-AP66-AV66-(ROUND(BL66*BB66,0)))))</f>
        <v/>
      </c>
      <c r="BP66" s="229"/>
      <c r="BQ66" s="230"/>
      <c r="BR66" s="173" t="str">
        <f t="shared" ref="BR66" si="220">IF(BL66&lt;1,"noch nicht gelernt",IF(CG66&lt;&gt;"",CG66,IF(CJ66&lt;&gt;"",CJ66,IF(CH66&lt;&gt;"",CH66,IF(CI66&lt;&gt;"",CI66,IF(CK66&lt;&gt;"",CK66,"Alles OK"))))))</f>
        <v>noch nicht gelernt</v>
      </c>
      <c r="BS66" s="173"/>
      <c r="BT66" s="173"/>
      <c r="BU66" s="173"/>
      <c r="BV66" s="173"/>
      <c r="BW66" s="173"/>
      <c r="BX66" s="173"/>
      <c r="BY66" s="173"/>
      <c r="BZ66" s="173"/>
      <c r="CA66" s="173"/>
      <c r="CB66" s="173"/>
      <c r="CC66" s="173"/>
      <c r="CD66" s="173"/>
      <c r="CE66" s="173"/>
      <c r="CF66" s="174"/>
      <c r="CG66" s="164" t="str">
        <f t="shared" ref="CG66" si="221">IF(AND(AY66&lt;&gt;"",OR(BB66&lt;&gt;"",AS66&lt;&gt;"")),"Rolle/Ogam ohne PP/Bücher/Lehrer","")</f>
        <v/>
      </c>
      <c r="CH66" s="164" t="str">
        <f t="shared" ref="CH66" si="222">IF(AND(AY66="X",OR(H66="Skills",H66="Waffen")),"Rolle/Ogam geht nur bei Zaubern","")</f>
        <v/>
      </c>
      <c r="CI66" s="164" t="str">
        <f t="shared" ref="CI66" si="223">IF(BO66&lt;0,"Es wurden zu viele Punkte eingesetzt.","")</f>
        <v/>
      </c>
      <c r="CJ66" s="164"/>
      <c r="CK66" s="372" t="str">
        <f t="shared" ref="CK66" si="224">IF(BO66&gt;0,"Es fehlen noch Punkte","")</f>
        <v>Es fehlen noch Punkte</v>
      </c>
    </row>
    <row r="67" spans="2:89" s="1" customFormat="1" ht="14.1" customHeight="1" x14ac:dyDescent="0.2">
      <c r="B67" s="192"/>
      <c r="C67" s="190"/>
      <c r="D67" s="190"/>
      <c r="E67" s="190"/>
      <c r="F67" s="190"/>
      <c r="G67" s="191"/>
      <c r="H67" s="193"/>
      <c r="I67" s="165"/>
      <c r="J67" s="165"/>
      <c r="K67" s="165"/>
      <c r="L67" s="169"/>
      <c r="M67" s="169"/>
      <c r="N67" s="169"/>
      <c r="O67" s="169"/>
      <c r="P67" s="169"/>
      <c r="Q67" s="169"/>
      <c r="R67" s="169"/>
      <c r="S67" s="169"/>
      <c r="T67" s="169"/>
      <c r="U67" s="169"/>
      <c r="V67" s="169"/>
      <c r="W67" s="169"/>
      <c r="X67" s="169"/>
      <c r="Y67" s="169"/>
      <c r="Z67" s="169"/>
      <c r="AA67" s="165"/>
      <c r="AB67" s="165"/>
      <c r="AC67" s="165"/>
      <c r="AD67" s="165"/>
      <c r="AE67" s="165"/>
      <c r="AF67" s="172"/>
      <c r="AG67" s="175"/>
      <c r="AH67" s="176"/>
      <c r="AI67" s="176"/>
      <c r="AJ67" s="173"/>
      <c r="AK67" s="173"/>
      <c r="AL67" s="173"/>
      <c r="AM67" s="173"/>
      <c r="AN67" s="173"/>
      <c r="AO67" s="174"/>
      <c r="AP67" s="197"/>
      <c r="AQ67" s="198"/>
      <c r="AR67" s="198"/>
      <c r="AS67" s="198"/>
      <c r="AT67" s="198"/>
      <c r="AU67" s="198"/>
      <c r="AV67" s="165"/>
      <c r="AW67" s="165"/>
      <c r="AX67" s="165"/>
      <c r="AY67" s="165"/>
      <c r="AZ67" s="165"/>
      <c r="BA67" s="165"/>
      <c r="BB67" s="195"/>
      <c r="BC67" s="195"/>
      <c r="BD67" s="195"/>
      <c r="BE67" s="196"/>
      <c r="BF67" s="223"/>
      <c r="BG67" s="173"/>
      <c r="BH67" s="173"/>
      <c r="BI67" s="190"/>
      <c r="BJ67" s="190"/>
      <c r="BK67" s="190"/>
      <c r="BL67" s="173"/>
      <c r="BM67" s="173"/>
      <c r="BN67" s="174"/>
      <c r="BO67" s="231"/>
      <c r="BP67" s="232"/>
      <c r="BQ67" s="233"/>
      <c r="BR67" s="173"/>
      <c r="BS67" s="173"/>
      <c r="BT67" s="173"/>
      <c r="BU67" s="173"/>
      <c r="BV67" s="173"/>
      <c r="BW67" s="173"/>
      <c r="BX67" s="173"/>
      <c r="BY67" s="173"/>
      <c r="BZ67" s="173"/>
      <c r="CA67" s="173"/>
      <c r="CB67" s="173"/>
      <c r="CC67" s="173"/>
      <c r="CD67" s="173"/>
      <c r="CE67" s="173"/>
      <c r="CF67" s="174"/>
      <c r="CG67" s="164"/>
      <c r="CH67" s="164"/>
      <c r="CI67" s="164"/>
      <c r="CJ67" s="164"/>
      <c r="CK67" s="372"/>
    </row>
    <row r="68" spans="2:89" s="1" customFormat="1" ht="14.1" customHeight="1" x14ac:dyDescent="0.2">
      <c r="B68" s="192" t="str">
        <f t="shared" ref="B68" si="225">IF(ISBLANK(L68),"",B66+AP66)</f>
        <v/>
      </c>
      <c r="C68" s="190"/>
      <c r="D68" s="190"/>
      <c r="E68" s="190" t="str">
        <f t="shared" ref="E68" si="226">IF(ISBLANK(L68),"",IF(B68&gt;=25000,27+ROUNDDOWN((B68-25000)/5000,0),IF(B68&gt;=10000,21+ROUNDDOWN((B68-10000)/2500,0),IF(B68&gt;=5000,16+ROUNDDOWN((B68-5000)/1000,0),IF(B68&gt;=2000,10+ROUNDDOWN((B68-2000)/500,0),IF(B68&gt;=250,3+ROUNDDOWN((B68-250)/250,0),IF(B68&gt;=100,2,1)))))))</f>
        <v/>
      </c>
      <c r="F68" s="190"/>
      <c r="G68" s="191"/>
      <c r="H68" s="193"/>
      <c r="I68" s="165"/>
      <c r="J68" s="165"/>
      <c r="K68" s="165"/>
      <c r="L68" s="169"/>
      <c r="M68" s="169"/>
      <c r="N68" s="169"/>
      <c r="O68" s="169"/>
      <c r="P68" s="169"/>
      <c r="Q68" s="169"/>
      <c r="R68" s="169"/>
      <c r="S68" s="169"/>
      <c r="T68" s="169"/>
      <c r="U68" s="169"/>
      <c r="V68" s="169"/>
      <c r="W68" s="169"/>
      <c r="X68" s="169"/>
      <c r="Y68" s="169"/>
      <c r="Z68" s="169"/>
      <c r="AA68" s="165"/>
      <c r="AB68" s="165"/>
      <c r="AC68" s="165"/>
      <c r="AD68" s="165"/>
      <c r="AE68" s="165"/>
      <c r="AF68" s="172"/>
      <c r="AG68" s="175">
        <f>IF(AND(H68="Skills",AA68=0),VLOOKUP(L68,'TE Kosten je Stufe'!$A$2:$B$82,2,FALSE),IF(AND(H68="Waffen",AA68=0),VLOOKUP(L68,'TE Kosten je Stufe'!$A$2:$B$82,2,FALSE),IF(H68="Zauber",VLOOKUP(Lernen!L68,ZauberGesamt,3,FALSE),IF(H68="Dweomer",VLOOKUP(Lernen!L68,DweomerGesamt,3,FALSE),IF(H68="Wunder",VLOOKUP(Lernen!L68,WunderGesamt,3,FALSE),IF(H68="Thauma",VLOOKUP(Lernen!L68,ThaumaturgieGesamt,3,FALSE),0))))))</f>
        <v>0</v>
      </c>
      <c r="AH68" s="176"/>
      <c r="AI68" s="176"/>
      <c r="AJ68" s="173">
        <f>SUMPRODUCT(('TE Kosten je Stufe'!A$2:A$82=L68)*('TE Kosten je Stufe'!C$1:S$1&gt;AA68)*('TE Kosten je Stufe'!C$1:S$1&lt;=AD68)*('TE Kosten je Stufe'!C$2:S$82))</f>
        <v>0</v>
      </c>
      <c r="AK68" s="173"/>
      <c r="AL68" s="173"/>
      <c r="AM68" s="173" t="str">
        <f>IF(ISBLANK(L68),"",IF(H68="Zauber",INDEX(KlasseKostenKat,MATCH(VLOOKUP(L68,ZauberGesamt,4,FALSE),SkillKatListe,0),MATCH(Klasse,KlassenListe2,0)),IF(H68="Thauma",INDEX(KlasseKostenKat,MATCH(VLOOKUP(L68,ThaumaturgieGesamt,4,FALSE),SkillKatListe,0),MATCH(Klasse,KlassenListe2,0)),IF(H68="Wunder",INDEX(KlasseKostenKat,MATCH(VLOOKUP(L68,WunderGesamt,4,FALSE),SkillKatListe,0),MATCH(Klasse,KlassenListe2,0)),IF(H68="Dweomer",INDEX(KlasseKostenKat,MATCH(VLOOKUP(L68,DweomerGesamt,4,FALSE),SkillKatListe,0),MATCH(Klasse,KlassenListe2,0)),INDEX(KlasseKostenSkill,MATCH(L68,SkillNamenListe,0),MATCH(Klasse,KlassenListe2,0)))))))</f>
        <v/>
      </c>
      <c r="AN68" s="173"/>
      <c r="AO68" s="174"/>
      <c r="AP68" s="197"/>
      <c r="AQ68" s="198"/>
      <c r="AR68" s="198"/>
      <c r="AS68" s="198"/>
      <c r="AT68" s="198"/>
      <c r="AU68" s="198"/>
      <c r="AV68" s="165"/>
      <c r="AW68" s="165"/>
      <c r="AX68" s="165"/>
      <c r="AY68" s="165"/>
      <c r="AZ68" s="165"/>
      <c r="BA68" s="165"/>
      <c r="BB68" s="194"/>
      <c r="BC68" s="195"/>
      <c r="BD68" s="195"/>
      <c r="BE68" s="196"/>
      <c r="BF68" s="223">
        <f>IF(AY68="X",20,IF(OR(H68="Zauber",H68="Dweomer",H68="Wunder",H68="Thauma"),SUM(AV68*$AB$11)+((AG68-AS68)*$AB$8),SUM(AV68*$AB$11)+((AJ68-AS68)*$AB$4)+(AG68*$AB$6)))</f>
        <v>0</v>
      </c>
      <c r="BG68" s="173"/>
      <c r="BH68" s="173"/>
      <c r="BI68" s="190">
        <f t="shared" ref="BI68" si="227">IF(OR(H68="skills",H68="Waffen"),(AG68*6)+(AJ68*2),IF(AY68="X",2,(AG68*4)))</f>
        <v>0</v>
      </c>
      <c r="BJ68" s="190"/>
      <c r="BK68" s="190"/>
      <c r="BL68" s="173">
        <f t="shared" ref="BL68" si="228">IF(ISBLANK(L68),,IF(OR(H68="Zauber",H68="Dweomer",H68="Thauma",H68="Wunder"),SUM(AG68*AM68),SUM((AG68*AM68*3)+(AJ68*AM68))))</f>
        <v>0</v>
      </c>
      <c r="BM68" s="173"/>
      <c r="BN68" s="174"/>
      <c r="BO68" s="228" t="str">
        <f t="shared" ref="BO68" si="229">IF(ISBLANK(L68),"",IF(OR(H68="Skills",H68="Waffen"),((AJ68-AS68)*AM68)+(AG68*AM68*3)-AP68-AV68-(ROUND(BL68*BB68,0)),IF(AY68="X",SUM(ROUND((AG68*AM68)/3,0)-AP68),(AG68-AS68)*AM68-AP68-AV68-(ROUND(BL68*BB68,0)))))</f>
        <v/>
      </c>
      <c r="BP68" s="229"/>
      <c r="BQ68" s="230"/>
      <c r="BR68" s="173" t="str">
        <f t="shared" ref="BR68" si="230">IF(BL68&lt;1,"noch nicht gelernt",IF(CG68&lt;&gt;"",CG68,IF(CJ68&lt;&gt;"",CJ68,IF(CH68&lt;&gt;"",CH68,IF(CI68&lt;&gt;"",CI68,IF(CK68&lt;&gt;"",CK68,"Alles OK"))))))</f>
        <v>noch nicht gelernt</v>
      </c>
      <c r="BS68" s="173"/>
      <c r="BT68" s="173"/>
      <c r="BU68" s="173"/>
      <c r="BV68" s="173"/>
      <c r="BW68" s="173"/>
      <c r="BX68" s="173"/>
      <c r="BY68" s="173"/>
      <c r="BZ68" s="173"/>
      <c r="CA68" s="173"/>
      <c r="CB68" s="173"/>
      <c r="CC68" s="173"/>
      <c r="CD68" s="173"/>
      <c r="CE68" s="173"/>
      <c r="CF68" s="174"/>
      <c r="CG68" s="164" t="str">
        <f t="shared" ref="CG68" si="231">IF(AND(AY68&lt;&gt;"",OR(BB68&lt;&gt;"",AS68&lt;&gt;"")),"Rolle/Ogam ohne PP/Bücher/Lehrer","")</f>
        <v/>
      </c>
      <c r="CH68" s="164" t="str">
        <f t="shared" ref="CH68" si="232">IF(AND(AY68="X",OR(H68="Skills",H68="Waffen")),"Rolle/Ogam geht nur bei Zaubern","")</f>
        <v/>
      </c>
      <c r="CI68" s="164" t="str">
        <f t="shared" ref="CI68" si="233">IF(BO68&lt;0,"Es wurden zu viele Punkte eingesetzt.","")</f>
        <v/>
      </c>
      <c r="CJ68" s="164"/>
      <c r="CK68" s="372" t="str">
        <f t="shared" ref="CK68" si="234">IF(BO68&gt;0,"Es fehlen noch Punkte","")</f>
        <v>Es fehlen noch Punkte</v>
      </c>
    </row>
    <row r="69" spans="2:89" s="1" customFormat="1" ht="14.1" customHeight="1" x14ac:dyDescent="0.2">
      <c r="B69" s="192"/>
      <c r="C69" s="190"/>
      <c r="D69" s="190"/>
      <c r="E69" s="190"/>
      <c r="F69" s="190"/>
      <c r="G69" s="191"/>
      <c r="H69" s="193"/>
      <c r="I69" s="165"/>
      <c r="J69" s="165"/>
      <c r="K69" s="165"/>
      <c r="L69" s="169"/>
      <c r="M69" s="169"/>
      <c r="N69" s="169"/>
      <c r="O69" s="169"/>
      <c r="P69" s="169"/>
      <c r="Q69" s="169"/>
      <c r="R69" s="169"/>
      <c r="S69" s="169"/>
      <c r="T69" s="169"/>
      <c r="U69" s="169"/>
      <c r="V69" s="169"/>
      <c r="W69" s="169"/>
      <c r="X69" s="169"/>
      <c r="Y69" s="169"/>
      <c r="Z69" s="169"/>
      <c r="AA69" s="165"/>
      <c r="AB69" s="165"/>
      <c r="AC69" s="165"/>
      <c r="AD69" s="165"/>
      <c r="AE69" s="165"/>
      <c r="AF69" s="172"/>
      <c r="AG69" s="175"/>
      <c r="AH69" s="176"/>
      <c r="AI69" s="176"/>
      <c r="AJ69" s="173"/>
      <c r="AK69" s="173"/>
      <c r="AL69" s="173"/>
      <c r="AM69" s="173"/>
      <c r="AN69" s="173"/>
      <c r="AO69" s="174"/>
      <c r="AP69" s="197"/>
      <c r="AQ69" s="198"/>
      <c r="AR69" s="198"/>
      <c r="AS69" s="198"/>
      <c r="AT69" s="198"/>
      <c r="AU69" s="198"/>
      <c r="AV69" s="165"/>
      <c r="AW69" s="165"/>
      <c r="AX69" s="165"/>
      <c r="AY69" s="165"/>
      <c r="AZ69" s="165"/>
      <c r="BA69" s="165"/>
      <c r="BB69" s="195"/>
      <c r="BC69" s="195"/>
      <c r="BD69" s="195"/>
      <c r="BE69" s="196"/>
      <c r="BF69" s="223"/>
      <c r="BG69" s="173"/>
      <c r="BH69" s="173"/>
      <c r="BI69" s="190"/>
      <c r="BJ69" s="190"/>
      <c r="BK69" s="190"/>
      <c r="BL69" s="173"/>
      <c r="BM69" s="173"/>
      <c r="BN69" s="174"/>
      <c r="BO69" s="231"/>
      <c r="BP69" s="232"/>
      <c r="BQ69" s="233"/>
      <c r="BR69" s="173"/>
      <c r="BS69" s="173"/>
      <c r="BT69" s="173"/>
      <c r="BU69" s="173"/>
      <c r="BV69" s="173"/>
      <c r="BW69" s="173"/>
      <c r="BX69" s="173"/>
      <c r="BY69" s="173"/>
      <c r="BZ69" s="173"/>
      <c r="CA69" s="173"/>
      <c r="CB69" s="173"/>
      <c r="CC69" s="173"/>
      <c r="CD69" s="173"/>
      <c r="CE69" s="173"/>
      <c r="CF69" s="174"/>
      <c r="CG69" s="164"/>
      <c r="CH69" s="164"/>
      <c r="CI69" s="164"/>
      <c r="CJ69" s="164"/>
      <c r="CK69" s="372"/>
    </row>
    <row r="70" spans="2:89" s="1" customFormat="1" ht="14.1" customHeight="1" x14ac:dyDescent="0.2">
      <c r="B70" s="192" t="str">
        <f t="shared" ref="B70" si="235">IF(ISBLANK(L70),"",B68+AP68)</f>
        <v/>
      </c>
      <c r="C70" s="190"/>
      <c r="D70" s="190"/>
      <c r="E70" s="190" t="str">
        <f t="shared" ref="E70" si="236">IF(ISBLANK(L70),"",IF(B70&gt;=25000,27+ROUNDDOWN((B70-25000)/5000,0),IF(B70&gt;=10000,21+ROUNDDOWN((B70-10000)/2500,0),IF(B70&gt;=5000,16+ROUNDDOWN((B70-5000)/1000,0),IF(B70&gt;=2000,10+ROUNDDOWN((B70-2000)/500,0),IF(B70&gt;=250,3+ROUNDDOWN((B70-250)/250,0),IF(B70&gt;=100,2,1)))))))</f>
        <v/>
      </c>
      <c r="F70" s="190"/>
      <c r="G70" s="191"/>
      <c r="H70" s="193"/>
      <c r="I70" s="165"/>
      <c r="J70" s="165"/>
      <c r="K70" s="165"/>
      <c r="L70" s="169"/>
      <c r="M70" s="169"/>
      <c r="N70" s="169"/>
      <c r="O70" s="169"/>
      <c r="P70" s="169"/>
      <c r="Q70" s="169"/>
      <c r="R70" s="169"/>
      <c r="S70" s="169"/>
      <c r="T70" s="169"/>
      <c r="U70" s="169"/>
      <c r="V70" s="169"/>
      <c r="W70" s="169"/>
      <c r="X70" s="169"/>
      <c r="Y70" s="169"/>
      <c r="Z70" s="169"/>
      <c r="AA70" s="165"/>
      <c r="AB70" s="165"/>
      <c r="AC70" s="165"/>
      <c r="AD70" s="165"/>
      <c r="AE70" s="165"/>
      <c r="AF70" s="172"/>
      <c r="AG70" s="175">
        <f>IF(AND(H70="Skills",AA70=0),VLOOKUP(L70,'TE Kosten je Stufe'!$A$2:$B$82,2,FALSE),IF(AND(H70="Waffen",AA70=0),VLOOKUP(L70,'TE Kosten je Stufe'!$A$2:$B$82,2,FALSE),IF(H70="Zauber",VLOOKUP(Lernen!L70,ZauberGesamt,3,FALSE),IF(H70="Dweomer",VLOOKUP(Lernen!L70,DweomerGesamt,3,FALSE),IF(H70="Wunder",VLOOKUP(Lernen!L70,WunderGesamt,3,FALSE),IF(H70="Thauma",VLOOKUP(Lernen!L70,ThaumaturgieGesamt,3,FALSE),0))))))</f>
        <v>0</v>
      </c>
      <c r="AH70" s="176"/>
      <c r="AI70" s="176"/>
      <c r="AJ70" s="173">
        <f>SUMPRODUCT(('TE Kosten je Stufe'!A$2:A$82=L70)*('TE Kosten je Stufe'!C$1:S$1&gt;AA70)*('TE Kosten je Stufe'!C$1:S$1&lt;=AD70)*('TE Kosten je Stufe'!C$2:S$82))</f>
        <v>0</v>
      </c>
      <c r="AK70" s="173"/>
      <c r="AL70" s="173"/>
      <c r="AM70" s="173" t="str">
        <f>IF(ISBLANK(L70),"",IF(H70="Zauber",INDEX(KlasseKostenKat,MATCH(VLOOKUP(L70,ZauberGesamt,4,FALSE),SkillKatListe,0),MATCH(Klasse,KlassenListe2,0)),IF(H70="Thauma",INDEX(KlasseKostenKat,MATCH(VLOOKUP(L70,ThaumaturgieGesamt,4,FALSE),SkillKatListe,0),MATCH(Klasse,KlassenListe2,0)),IF(H70="Wunder",INDEX(KlasseKostenKat,MATCH(VLOOKUP(L70,WunderGesamt,4,FALSE),SkillKatListe,0),MATCH(Klasse,KlassenListe2,0)),IF(H70="Dweomer",INDEX(KlasseKostenKat,MATCH(VLOOKUP(L70,DweomerGesamt,4,FALSE),SkillKatListe,0),MATCH(Klasse,KlassenListe2,0)),INDEX(KlasseKostenSkill,MATCH(L70,SkillNamenListe,0),MATCH(Klasse,KlassenListe2,0)))))))</f>
        <v/>
      </c>
      <c r="AN70" s="173"/>
      <c r="AO70" s="174"/>
      <c r="AP70" s="197"/>
      <c r="AQ70" s="198"/>
      <c r="AR70" s="198"/>
      <c r="AS70" s="198"/>
      <c r="AT70" s="198"/>
      <c r="AU70" s="198"/>
      <c r="AV70" s="165"/>
      <c r="AW70" s="165"/>
      <c r="AX70" s="165"/>
      <c r="AY70" s="165"/>
      <c r="AZ70" s="165"/>
      <c r="BA70" s="165"/>
      <c r="BB70" s="194"/>
      <c r="BC70" s="195"/>
      <c r="BD70" s="195"/>
      <c r="BE70" s="196"/>
      <c r="BF70" s="223">
        <f>IF(AY70="X",20,IF(OR(H70="Zauber",H70="Dweomer",H70="Wunder",H70="Thauma"),SUM(AV70*$AB$11)+((AG70-AS70)*$AB$8),SUM(AV70*$AB$11)+((AJ70-AS70)*$AB$4)+(AG70*$AB$6)))</f>
        <v>0</v>
      </c>
      <c r="BG70" s="173"/>
      <c r="BH70" s="173"/>
      <c r="BI70" s="190">
        <f t="shared" ref="BI70" si="237">IF(OR(H70="skills",H70="Waffen"),(AG70*6)+(AJ70*2),IF(AY70="X",2,(AG70*4)))</f>
        <v>0</v>
      </c>
      <c r="BJ70" s="190"/>
      <c r="BK70" s="190"/>
      <c r="BL70" s="173">
        <f t="shared" ref="BL70" si="238">IF(ISBLANK(L70),,IF(OR(H70="Zauber",H70="Dweomer",H70="Thauma",H70="Wunder"),SUM(AG70*AM70),SUM((AG70*AM70*3)+(AJ70*AM70))))</f>
        <v>0</v>
      </c>
      <c r="BM70" s="173"/>
      <c r="BN70" s="174"/>
      <c r="BO70" s="228" t="str">
        <f t="shared" ref="BO70" si="239">IF(ISBLANK(L70),"",IF(OR(H70="Skills",H70="Waffen"),((AJ70-AS70)*AM70)+(AG70*AM70*3)-AP70-AV70-(ROUND(BL70*BB70,0)),IF(AY70="X",SUM(ROUND((AG70*AM70)/3,0)-AP70),(AG70-AS70)*AM70-AP70-AV70-(ROUND(BL70*BB70,0)))))</f>
        <v/>
      </c>
      <c r="BP70" s="229"/>
      <c r="BQ70" s="230"/>
      <c r="BR70" s="173" t="str">
        <f t="shared" ref="BR70" si="240">IF(BL70&lt;1,"noch nicht gelernt",IF(CG70&lt;&gt;"",CG70,IF(CJ70&lt;&gt;"",CJ70,IF(CH70&lt;&gt;"",CH70,IF(CI70&lt;&gt;"",CI70,IF(CK70&lt;&gt;"",CK70,"Alles OK"))))))</f>
        <v>noch nicht gelernt</v>
      </c>
      <c r="BS70" s="173"/>
      <c r="BT70" s="173"/>
      <c r="BU70" s="173"/>
      <c r="BV70" s="173"/>
      <c r="BW70" s="173"/>
      <c r="BX70" s="173"/>
      <c r="BY70" s="173"/>
      <c r="BZ70" s="173"/>
      <c r="CA70" s="173"/>
      <c r="CB70" s="173"/>
      <c r="CC70" s="173"/>
      <c r="CD70" s="173"/>
      <c r="CE70" s="173"/>
      <c r="CF70" s="174"/>
      <c r="CG70" s="164" t="str">
        <f t="shared" ref="CG70" si="241">IF(AND(AY70&lt;&gt;"",OR(BB70&lt;&gt;"",AS70&lt;&gt;"")),"Rolle/Ogam ohne PP/Bücher/Lehrer","")</f>
        <v/>
      </c>
      <c r="CH70" s="164" t="str">
        <f t="shared" ref="CH70" si="242">IF(AND(AY70="X",OR(H70="Skills",H70="Waffen")),"Rolle/Ogam geht nur bei Zaubern","")</f>
        <v/>
      </c>
      <c r="CI70" s="164" t="str">
        <f t="shared" ref="CI70" si="243">IF(BO70&lt;0,"Es wurden zu viele Punkte eingesetzt.","")</f>
        <v/>
      </c>
      <c r="CJ70" s="164"/>
      <c r="CK70" s="372" t="str">
        <f t="shared" ref="CK70" si="244">IF(BO70&gt;0,"Es fehlen noch Punkte","")</f>
        <v>Es fehlen noch Punkte</v>
      </c>
    </row>
    <row r="71" spans="2:89" s="1" customFormat="1" ht="14.1" customHeight="1" x14ac:dyDescent="0.2">
      <c r="B71" s="192"/>
      <c r="C71" s="190"/>
      <c r="D71" s="190"/>
      <c r="E71" s="190"/>
      <c r="F71" s="190"/>
      <c r="G71" s="191"/>
      <c r="H71" s="193"/>
      <c r="I71" s="165"/>
      <c r="J71" s="165"/>
      <c r="K71" s="165"/>
      <c r="L71" s="169"/>
      <c r="M71" s="169"/>
      <c r="N71" s="169"/>
      <c r="O71" s="169"/>
      <c r="P71" s="169"/>
      <c r="Q71" s="169"/>
      <c r="R71" s="169"/>
      <c r="S71" s="169"/>
      <c r="T71" s="169"/>
      <c r="U71" s="169"/>
      <c r="V71" s="169"/>
      <c r="W71" s="169"/>
      <c r="X71" s="169"/>
      <c r="Y71" s="169"/>
      <c r="Z71" s="169"/>
      <c r="AA71" s="165"/>
      <c r="AB71" s="165"/>
      <c r="AC71" s="165"/>
      <c r="AD71" s="165"/>
      <c r="AE71" s="165"/>
      <c r="AF71" s="172"/>
      <c r="AG71" s="175"/>
      <c r="AH71" s="176"/>
      <c r="AI71" s="176"/>
      <c r="AJ71" s="173"/>
      <c r="AK71" s="173"/>
      <c r="AL71" s="173"/>
      <c r="AM71" s="173"/>
      <c r="AN71" s="173"/>
      <c r="AO71" s="174"/>
      <c r="AP71" s="197"/>
      <c r="AQ71" s="198"/>
      <c r="AR71" s="198"/>
      <c r="AS71" s="198"/>
      <c r="AT71" s="198"/>
      <c r="AU71" s="198"/>
      <c r="AV71" s="165"/>
      <c r="AW71" s="165"/>
      <c r="AX71" s="165"/>
      <c r="AY71" s="165"/>
      <c r="AZ71" s="165"/>
      <c r="BA71" s="165"/>
      <c r="BB71" s="195"/>
      <c r="BC71" s="195"/>
      <c r="BD71" s="195"/>
      <c r="BE71" s="196"/>
      <c r="BF71" s="223"/>
      <c r="BG71" s="173"/>
      <c r="BH71" s="173"/>
      <c r="BI71" s="190"/>
      <c r="BJ71" s="190"/>
      <c r="BK71" s="190"/>
      <c r="BL71" s="173"/>
      <c r="BM71" s="173"/>
      <c r="BN71" s="174"/>
      <c r="BO71" s="231"/>
      <c r="BP71" s="232"/>
      <c r="BQ71" s="233"/>
      <c r="BR71" s="173"/>
      <c r="BS71" s="173"/>
      <c r="BT71" s="173"/>
      <c r="BU71" s="173"/>
      <c r="BV71" s="173"/>
      <c r="BW71" s="173"/>
      <c r="BX71" s="173"/>
      <c r="BY71" s="173"/>
      <c r="BZ71" s="173"/>
      <c r="CA71" s="173"/>
      <c r="CB71" s="173"/>
      <c r="CC71" s="173"/>
      <c r="CD71" s="173"/>
      <c r="CE71" s="173"/>
      <c r="CF71" s="174"/>
      <c r="CG71" s="164"/>
      <c r="CH71" s="164"/>
      <c r="CI71" s="164"/>
      <c r="CJ71" s="164"/>
      <c r="CK71" s="372"/>
    </row>
    <row r="72" spans="2:89" s="1" customFormat="1" ht="14.1" customHeight="1" x14ac:dyDescent="0.2">
      <c r="B72" s="192" t="str">
        <f t="shared" ref="B72" si="245">IF(ISBLANK(L72),"",B70+AP70)</f>
        <v/>
      </c>
      <c r="C72" s="190"/>
      <c r="D72" s="190"/>
      <c r="E72" s="190" t="str">
        <f t="shared" ref="E72" si="246">IF(ISBLANK(L72),"",IF(B72&gt;=25000,27+ROUNDDOWN((B72-25000)/5000,0),IF(B72&gt;=10000,21+ROUNDDOWN((B72-10000)/2500,0),IF(B72&gt;=5000,16+ROUNDDOWN((B72-5000)/1000,0),IF(B72&gt;=2000,10+ROUNDDOWN((B72-2000)/500,0),IF(B72&gt;=250,3+ROUNDDOWN((B72-250)/250,0),IF(B72&gt;=100,2,1)))))))</f>
        <v/>
      </c>
      <c r="F72" s="190"/>
      <c r="G72" s="191"/>
      <c r="H72" s="193"/>
      <c r="I72" s="165"/>
      <c r="J72" s="165"/>
      <c r="K72" s="165"/>
      <c r="L72" s="169"/>
      <c r="M72" s="169"/>
      <c r="N72" s="169"/>
      <c r="O72" s="169"/>
      <c r="P72" s="169"/>
      <c r="Q72" s="169"/>
      <c r="R72" s="169"/>
      <c r="S72" s="169"/>
      <c r="T72" s="169"/>
      <c r="U72" s="169"/>
      <c r="V72" s="169"/>
      <c r="W72" s="169"/>
      <c r="X72" s="169"/>
      <c r="Y72" s="169"/>
      <c r="Z72" s="169"/>
      <c r="AA72" s="165"/>
      <c r="AB72" s="165"/>
      <c r="AC72" s="165"/>
      <c r="AD72" s="165"/>
      <c r="AE72" s="165"/>
      <c r="AF72" s="172"/>
      <c r="AG72" s="175">
        <f>IF(AND(H72="Skills",AA72=0),VLOOKUP(L72,'TE Kosten je Stufe'!$A$2:$B$82,2,FALSE),IF(AND(H72="Waffen",AA72=0),VLOOKUP(L72,'TE Kosten je Stufe'!$A$2:$B$82,2,FALSE),IF(H72="Zauber",VLOOKUP(Lernen!L72,ZauberGesamt,3,FALSE),IF(H72="Dweomer",VLOOKUP(Lernen!L72,DweomerGesamt,3,FALSE),IF(H72="Wunder",VLOOKUP(Lernen!L72,WunderGesamt,3,FALSE),IF(H72="Thauma",VLOOKUP(Lernen!L72,ThaumaturgieGesamt,3,FALSE),0))))))</f>
        <v>0</v>
      </c>
      <c r="AH72" s="176"/>
      <c r="AI72" s="176"/>
      <c r="AJ72" s="173">
        <f>SUMPRODUCT(('TE Kosten je Stufe'!A$2:A$82=L72)*('TE Kosten je Stufe'!C$1:S$1&gt;AA72)*('TE Kosten je Stufe'!C$1:S$1&lt;=AD72)*('TE Kosten je Stufe'!C$2:S$82))</f>
        <v>0</v>
      </c>
      <c r="AK72" s="173"/>
      <c r="AL72" s="173"/>
      <c r="AM72" s="173" t="str">
        <f>IF(ISBLANK(L72),"",IF(H72="Zauber",INDEX(KlasseKostenKat,MATCH(VLOOKUP(L72,ZauberGesamt,4,FALSE),SkillKatListe,0),MATCH(Klasse,KlassenListe2,0)),IF(H72="Thauma",INDEX(KlasseKostenKat,MATCH(VLOOKUP(L72,ThaumaturgieGesamt,4,FALSE),SkillKatListe,0),MATCH(Klasse,KlassenListe2,0)),IF(H72="Wunder",INDEX(KlasseKostenKat,MATCH(VLOOKUP(L72,WunderGesamt,4,FALSE),SkillKatListe,0),MATCH(Klasse,KlassenListe2,0)),IF(H72="Dweomer",INDEX(KlasseKostenKat,MATCH(VLOOKUP(L72,DweomerGesamt,4,FALSE),SkillKatListe,0),MATCH(Klasse,KlassenListe2,0)),INDEX(KlasseKostenSkill,MATCH(L72,SkillNamenListe,0),MATCH(Klasse,KlassenListe2,0)))))))</f>
        <v/>
      </c>
      <c r="AN72" s="173"/>
      <c r="AO72" s="174"/>
      <c r="AP72" s="197"/>
      <c r="AQ72" s="198"/>
      <c r="AR72" s="198"/>
      <c r="AS72" s="198"/>
      <c r="AT72" s="198"/>
      <c r="AU72" s="198"/>
      <c r="AV72" s="165"/>
      <c r="AW72" s="165"/>
      <c r="AX72" s="165"/>
      <c r="AY72" s="165"/>
      <c r="AZ72" s="165"/>
      <c r="BA72" s="165"/>
      <c r="BB72" s="194"/>
      <c r="BC72" s="195"/>
      <c r="BD72" s="195"/>
      <c r="BE72" s="196"/>
      <c r="BF72" s="223">
        <f>IF(AY72="X",20,IF(OR(H72="Zauber",H72="Dweomer",H72="Wunder",H72="Thauma"),SUM(AV72*$AB$11)+((AG72-AS72)*$AB$8),SUM(AV72*$AB$11)+((AJ72-AS72)*$AB$4)+(AG72*$AB$6)))</f>
        <v>0</v>
      </c>
      <c r="BG72" s="173"/>
      <c r="BH72" s="173"/>
      <c r="BI72" s="190">
        <f t="shared" ref="BI72" si="247">IF(OR(H72="skills",H72="Waffen"),(AG72*6)+(AJ72*2),IF(AY72="X",2,(AG72*4)))</f>
        <v>0</v>
      </c>
      <c r="BJ72" s="190"/>
      <c r="BK72" s="190"/>
      <c r="BL72" s="173">
        <f t="shared" ref="BL72" si="248">IF(ISBLANK(L72),,IF(OR(H72="Zauber",H72="Dweomer",H72="Thauma",H72="Wunder"),SUM(AG72*AM72),SUM((AG72*AM72*3)+(AJ72*AM72))))</f>
        <v>0</v>
      </c>
      <c r="BM72" s="173"/>
      <c r="BN72" s="174"/>
      <c r="BO72" s="228" t="str">
        <f t="shared" ref="BO72" si="249">IF(ISBLANK(L72),"",IF(OR(H72="Skills",H72="Waffen"),((AJ72-AS72)*AM72)+(AG72*AM72*3)-AP72-AV72-(ROUND(BL72*BB72,0)),IF(AY72="X",SUM(ROUND((AG72*AM72)/3,0)-AP72),(AG72-AS72)*AM72-AP72-AV72-(ROUND(BL72*BB72,0)))))</f>
        <v/>
      </c>
      <c r="BP72" s="229"/>
      <c r="BQ72" s="230"/>
      <c r="BR72" s="173" t="str">
        <f t="shared" ref="BR72" si="250">IF(BL72&lt;1,"noch nicht gelernt",IF(CG72&lt;&gt;"",CG72,IF(CJ72&lt;&gt;"",CJ72,IF(CH72&lt;&gt;"",CH72,IF(CI72&lt;&gt;"",CI72,IF(CK72&lt;&gt;"",CK72,"Alles OK"))))))</f>
        <v>noch nicht gelernt</v>
      </c>
      <c r="BS72" s="173"/>
      <c r="BT72" s="173"/>
      <c r="BU72" s="173"/>
      <c r="BV72" s="173"/>
      <c r="BW72" s="173"/>
      <c r="BX72" s="173"/>
      <c r="BY72" s="173"/>
      <c r="BZ72" s="173"/>
      <c r="CA72" s="173"/>
      <c r="CB72" s="173"/>
      <c r="CC72" s="173"/>
      <c r="CD72" s="173"/>
      <c r="CE72" s="173"/>
      <c r="CF72" s="174"/>
      <c r="CG72" s="164" t="str">
        <f t="shared" ref="CG72" si="251">IF(AND(AY72&lt;&gt;"",OR(BB72&lt;&gt;"",AS72&lt;&gt;"")),"Rolle/Ogam ohne PP/Bücher/Lehrer","")</f>
        <v/>
      </c>
      <c r="CH72" s="164" t="str">
        <f t="shared" ref="CH72" si="252">IF(AND(AY72="X",OR(H72="Skills",H72="Waffen")),"Rolle/Ogam geht nur bei Zaubern","")</f>
        <v/>
      </c>
      <c r="CI72" s="164" t="str">
        <f t="shared" ref="CI72" si="253">IF(BO72&lt;0,"Es wurden zu viele Punkte eingesetzt.","")</f>
        <v/>
      </c>
      <c r="CJ72" s="164"/>
      <c r="CK72" s="372" t="str">
        <f t="shared" ref="CK72" si="254">IF(BO72&gt;0,"Es fehlen noch Punkte","")</f>
        <v>Es fehlen noch Punkte</v>
      </c>
    </row>
    <row r="73" spans="2:89" s="1" customFormat="1" ht="14.1" customHeight="1" x14ac:dyDescent="0.2">
      <c r="B73" s="192"/>
      <c r="C73" s="190"/>
      <c r="D73" s="190"/>
      <c r="E73" s="190"/>
      <c r="F73" s="190"/>
      <c r="G73" s="191"/>
      <c r="H73" s="193"/>
      <c r="I73" s="165"/>
      <c r="J73" s="165"/>
      <c r="K73" s="165"/>
      <c r="L73" s="169"/>
      <c r="M73" s="169"/>
      <c r="N73" s="169"/>
      <c r="O73" s="169"/>
      <c r="P73" s="169"/>
      <c r="Q73" s="169"/>
      <c r="R73" s="169"/>
      <c r="S73" s="169"/>
      <c r="T73" s="169"/>
      <c r="U73" s="169"/>
      <c r="V73" s="169"/>
      <c r="W73" s="169"/>
      <c r="X73" s="169"/>
      <c r="Y73" s="169"/>
      <c r="Z73" s="169"/>
      <c r="AA73" s="165"/>
      <c r="AB73" s="165"/>
      <c r="AC73" s="165"/>
      <c r="AD73" s="165"/>
      <c r="AE73" s="165"/>
      <c r="AF73" s="172"/>
      <c r="AG73" s="175"/>
      <c r="AH73" s="176"/>
      <c r="AI73" s="176"/>
      <c r="AJ73" s="173"/>
      <c r="AK73" s="173"/>
      <c r="AL73" s="173"/>
      <c r="AM73" s="173"/>
      <c r="AN73" s="173"/>
      <c r="AO73" s="174"/>
      <c r="AP73" s="197"/>
      <c r="AQ73" s="198"/>
      <c r="AR73" s="198"/>
      <c r="AS73" s="198"/>
      <c r="AT73" s="198"/>
      <c r="AU73" s="198"/>
      <c r="AV73" s="165"/>
      <c r="AW73" s="165"/>
      <c r="AX73" s="165"/>
      <c r="AY73" s="165"/>
      <c r="AZ73" s="165"/>
      <c r="BA73" s="165"/>
      <c r="BB73" s="195"/>
      <c r="BC73" s="195"/>
      <c r="BD73" s="195"/>
      <c r="BE73" s="196"/>
      <c r="BF73" s="223"/>
      <c r="BG73" s="173"/>
      <c r="BH73" s="173"/>
      <c r="BI73" s="190"/>
      <c r="BJ73" s="190"/>
      <c r="BK73" s="190"/>
      <c r="BL73" s="173"/>
      <c r="BM73" s="173"/>
      <c r="BN73" s="174"/>
      <c r="BO73" s="231"/>
      <c r="BP73" s="232"/>
      <c r="BQ73" s="233"/>
      <c r="BR73" s="173"/>
      <c r="BS73" s="173"/>
      <c r="BT73" s="173"/>
      <c r="BU73" s="173"/>
      <c r="BV73" s="173"/>
      <c r="BW73" s="173"/>
      <c r="BX73" s="173"/>
      <c r="BY73" s="173"/>
      <c r="BZ73" s="173"/>
      <c r="CA73" s="173"/>
      <c r="CB73" s="173"/>
      <c r="CC73" s="173"/>
      <c r="CD73" s="173"/>
      <c r="CE73" s="173"/>
      <c r="CF73" s="174"/>
      <c r="CG73" s="164"/>
      <c r="CH73" s="164"/>
      <c r="CI73" s="164"/>
      <c r="CJ73" s="164"/>
      <c r="CK73" s="372"/>
    </row>
    <row r="74" spans="2:89" s="1" customFormat="1" ht="14.1" customHeight="1" x14ac:dyDescent="0.2">
      <c r="B74" s="192" t="str">
        <f t="shared" ref="B74" si="255">IF(ISBLANK(L74),"",B72+AP72)</f>
        <v/>
      </c>
      <c r="C74" s="190"/>
      <c r="D74" s="190"/>
      <c r="E74" s="190" t="str">
        <f t="shared" ref="E74" si="256">IF(ISBLANK(L74),"",IF(B74&gt;=25000,27+ROUNDDOWN((B74-25000)/5000,0),IF(B74&gt;=10000,21+ROUNDDOWN((B74-10000)/2500,0),IF(B74&gt;=5000,16+ROUNDDOWN((B74-5000)/1000,0),IF(B74&gt;=2000,10+ROUNDDOWN((B74-2000)/500,0),IF(B74&gt;=250,3+ROUNDDOWN((B74-250)/250,0),IF(B74&gt;=100,2,1)))))))</f>
        <v/>
      </c>
      <c r="F74" s="190"/>
      <c r="G74" s="191"/>
      <c r="H74" s="193"/>
      <c r="I74" s="165"/>
      <c r="J74" s="165"/>
      <c r="K74" s="165"/>
      <c r="L74" s="169"/>
      <c r="M74" s="169"/>
      <c r="N74" s="169"/>
      <c r="O74" s="169"/>
      <c r="P74" s="169"/>
      <c r="Q74" s="169"/>
      <c r="R74" s="169"/>
      <c r="S74" s="169"/>
      <c r="T74" s="169"/>
      <c r="U74" s="169"/>
      <c r="V74" s="169"/>
      <c r="W74" s="169"/>
      <c r="X74" s="169"/>
      <c r="Y74" s="169"/>
      <c r="Z74" s="169"/>
      <c r="AA74" s="165"/>
      <c r="AB74" s="165"/>
      <c r="AC74" s="165"/>
      <c r="AD74" s="165"/>
      <c r="AE74" s="165"/>
      <c r="AF74" s="172"/>
      <c r="AG74" s="175">
        <f>IF(AND(H74="Skills",AA74=0),VLOOKUP(L74,'TE Kosten je Stufe'!$A$2:$B$82,2,FALSE),IF(AND(H74="Waffen",AA74=0),VLOOKUP(L74,'TE Kosten je Stufe'!$A$2:$B$82,2,FALSE),IF(H74="Zauber",VLOOKUP(Lernen!L74,ZauberGesamt,3,FALSE),IF(H74="Dweomer",VLOOKUP(Lernen!L74,DweomerGesamt,3,FALSE),IF(H74="Wunder",VLOOKUP(Lernen!L74,WunderGesamt,3,FALSE),IF(H74="Thauma",VLOOKUP(Lernen!L74,ThaumaturgieGesamt,3,FALSE),0))))))</f>
        <v>0</v>
      </c>
      <c r="AH74" s="176"/>
      <c r="AI74" s="176"/>
      <c r="AJ74" s="173">
        <f>SUMPRODUCT(('TE Kosten je Stufe'!A$2:A$82=L74)*('TE Kosten je Stufe'!C$1:S$1&gt;AA74)*('TE Kosten je Stufe'!C$1:S$1&lt;=AD74)*('TE Kosten je Stufe'!C$2:S$82))</f>
        <v>0</v>
      </c>
      <c r="AK74" s="173"/>
      <c r="AL74" s="173"/>
      <c r="AM74" s="173" t="str">
        <f>IF(ISBLANK(L74),"",IF(H74="Zauber",INDEX(KlasseKostenKat,MATCH(VLOOKUP(L74,ZauberGesamt,4,FALSE),SkillKatListe,0),MATCH(Klasse,KlassenListe2,0)),IF(H74="Thauma",INDEX(KlasseKostenKat,MATCH(VLOOKUP(L74,ThaumaturgieGesamt,4,FALSE),SkillKatListe,0),MATCH(Klasse,KlassenListe2,0)),IF(H74="Wunder",INDEX(KlasseKostenKat,MATCH(VLOOKUP(L74,WunderGesamt,4,FALSE),SkillKatListe,0),MATCH(Klasse,KlassenListe2,0)),IF(H74="Dweomer",INDEX(KlasseKostenKat,MATCH(VLOOKUP(L74,DweomerGesamt,4,FALSE),SkillKatListe,0),MATCH(Klasse,KlassenListe2,0)),INDEX(KlasseKostenSkill,MATCH(L74,SkillNamenListe,0),MATCH(Klasse,KlassenListe2,0)))))))</f>
        <v/>
      </c>
      <c r="AN74" s="173"/>
      <c r="AO74" s="174"/>
      <c r="AP74" s="197"/>
      <c r="AQ74" s="198"/>
      <c r="AR74" s="198"/>
      <c r="AS74" s="198"/>
      <c r="AT74" s="198"/>
      <c r="AU74" s="198"/>
      <c r="AV74" s="165"/>
      <c r="AW74" s="165"/>
      <c r="AX74" s="165"/>
      <c r="AY74" s="165"/>
      <c r="AZ74" s="165"/>
      <c r="BA74" s="165"/>
      <c r="BB74" s="194"/>
      <c r="BC74" s="195"/>
      <c r="BD74" s="195"/>
      <c r="BE74" s="196"/>
      <c r="BF74" s="223">
        <f>IF(AY74="X",20,IF(OR(H74="Zauber",H74="Dweomer",H74="Wunder",H74="Thauma"),SUM(AV74*$AB$11)+((AG74-AS74)*$AB$8),SUM(AV74*$AB$11)+((AJ74-AS74)*$AB$4)+(AG74*$AB$6)))</f>
        <v>0</v>
      </c>
      <c r="BG74" s="173"/>
      <c r="BH74" s="173"/>
      <c r="BI74" s="190">
        <f t="shared" ref="BI74" si="257">IF(OR(H74="skills",H74="Waffen"),(AG74*6)+(AJ74*2),IF(AY74="X",2,(AG74*4)))</f>
        <v>0</v>
      </c>
      <c r="BJ74" s="190"/>
      <c r="BK74" s="190"/>
      <c r="BL74" s="173">
        <f t="shared" ref="BL74" si="258">IF(ISBLANK(L74),,IF(OR(H74="Zauber",H74="Dweomer",H74="Thauma",H74="Wunder"),SUM(AG74*AM74),SUM((AG74*AM74*3)+(AJ74*AM74))))</f>
        <v>0</v>
      </c>
      <c r="BM74" s="173"/>
      <c r="BN74" s="174"/>
      <c r="BO74" s="228" t="str">
        <f t="shared" ref="BO74" si="259">IF(ISBLANK(L74),"",IF(OR(H74="Skills",H74="Waffen"),((AJ74-AS74)*AM74)+(AG74*AM74*3)-AP74-AV74-(ROUND(BL74*BB74,0)),IF(AY74="X",SUM(ROUND((AG74*AM74)/3,0)-AP74),(AG74-AS74)*AM74-AP74-AV74-(ROUND(BL74*BB74,0)))))</f>
        <v/>
      </c>
      <c r="BP74" s="229"/>
      <c r="BQ74" s="230"/>
      <c r="BR74" s="173" t="str">
        <f t="shared" ref="BR74" si="260">IF(BL74&lt;1,"noch nicht gelernt",IF(CG74&lt;&gt;"",CG74,IF(CJ74&lt;&gt;"",CJ74,IF(CH74&lt;&gt;"",CH74,IF(CI74&lt;&gt;"",CI74,IF(CK74&lt;&gt;"",CK74,"Alles OK"))))))</f>
        <v>noch nicht gelernt</v>
      </c>
      <c r="BS74" s="173"/>
      <c r="BT74" s="173"/>
      <c r="BU74" s="173"/>
      <c r="BV74" s="173"/>
      <c r="BW74" s="173"/>
      <c r="BX74" s="173"/>
      <c r="BY74" s="173"/>
      <c r="BZ74" s="173"/>
      <c r="CA74" s="173"/>
      <c r="CB74" s="173"/>
      <c r="CC74" s="173"/>
      <c r="CD74" s="173"/>
      <c r="CE74" s="173"/>
      <c r="CF74" s="174"/>
      <c r="CG74" s="164" t="str">
        <f t="shared" ref="CG74" si="261">IF(AND(AY74&lt;&gt;"",OR(BB74&lt;&gt;"",AS74&lt;&gt;"")),"Rolle/Ogam ohne PP/Bücher/Lehrer","")</f>
        <v/>
      </c>
      <c r="CH74" s="164" t="str">
        <f t="shared" ref="CH74" si="262">IF(AND(AY74="X",OR(H74="Skills",H74="Waffen")),"Rolle/Ogam geht nur bei Zaubern","")</f>
        <v/>
      </c>
      <c r="CI74" s="164" t="str">
        <f t="shared" ref="CI74" si="263">IF(BO74&lt;0,"Es wurden zu viele Punkte eingesetzt.","")</f>
        <v/>
      </c>
      <c r="CJ74" s="164"/>
      <c r="CK74" s="372" t="str">
        <f t="shared" ref="CK74" si="264">IF(BO74&gt;0,"Es fehlen noch Punkte","")</f>
        <v>Es fehlen noch Punkte</v>
      </c>
    </row>
    <row r="75" spans="2:89" ht="14.1" customHeight="1" x14ac:dyDescent="0.2">
      <c r="B75" s="192"/>
      <c r="C75" s="190"/>
      <c r="D75" s="190"/>
      <c r="E75" s="190"/>
      <c r="F75" s="190"/>
      <c r="G75" s="191"/>
      <c r="H75" s="193"/>
      <c r="I75" s="165"/>
      <c r="J75" s="165"/>
      <c r="K75" s="165"/>
      <c r="L75" s="169"/>
      <c r="M75" s="169"/>
      <c r="N75" s="169"/>
      <c r="O75" s="169"/>
      <c r="P75" s="169"/>
      <c r="Q75" s="169"/>
      <c r="R75" s="169"/>
      <c r="S75" s="169"/>
      <c r="T75" s="169"/>
      <c r="U75" s="169"/>
      <c r="V75" s="169"/>
      <c r="W75" s="169"/>
      <c r="X75" s="169"/>
      <c r="Y75" s="169"/>
      <c r="Z75" s="169"/>
      <c r="AA75" s="165"/>
      <c r="AB75" s="165"/>
      <c r="AC75" s="165"/>
      <c r="AD75" s="165"/>
      <c r="AE75" s="165"/>
      <c r="AF75" s="172"/>
      <c r="AG75" s="175"/>
      <c r="AH75" s="176"/>
      <c r="AI75" s="176"/>
      <c r="AJ75" s="173"/>
      <c r="AK75" s="173"/>
      <c r="AL75" s="173"/>
      <c r="AM75" s="173"/>
      <c r="AN75" s="173"/>
      <c r="AO75" s="174"/>
      <c r="AP75" s="197"/>
      <c r="AQ75" s="198"/>
      <c r="AR75" s="198"/>
      <c r="AS75" s="198"/>
      <c r="AT75" s="198"/>
      <c r="AU75" s="198"/>
      <c r="AV75" s="165"/>
      <c r="AW75" s="165"/>
      <c r="AX75" s="165"/>
      <c r="AY75" s="165"/>
      <c r="AZ75" s="165"/>
      <c r="BA75" s="165"/>
      <c r="BB75" s="195"/>
      <c r="BC75" s="195"/>
      <c r="BD75" s="195"/>
      <c r="BE75" s="196"/>
      <c r="BF75" s="223"/>
      <c r="BG75" s="173"/>
      <c r="BH75" s="173"/>
      <c r="BI75" s="190"/>
      <c r="BJ75" s="190"/>
      <c r="BK75" s="190"/>
      <c r="BL75" s="173"/>
      <c r="BM75" s="173"/>
      <c r="BN75" s="174"/>
      <c r="BO75" s="231"/>
      <c r="BP75" s="232"/>
      <c r="BQ75" s="233"/>
      <c r="BR75" s="173"/>
      <c r="BS75" s="173"/>
      <c r="BT75" s="173"/>
      <c r="BU75" s="173"/>
      <c r="BV75" s="173"/>
      <c r="BW75" s="173"/>
      <c r="BX75" s="173"/>
      <c r="BY75" s="173"/>
      <c r="BZ75" s="173"/>
      <c r="CA75" s="173"/>
      <c r="CB75" s="173"/>
      <c r="CC75" s="173"/>
      <c r="CD75" s="173"/>
      <c r="CE75" s="173"/>
      <c r="CF75" s="174"/>
      <c r="CG75" s="164"/>
      <c r="CH75" s="164"/>
      <c r="CI75" s="164"/>
      <c r="CJ75" s="164"/>
      <c r="CK75" s="372"/>
    </row>
    <row r="76" spans="2:89" ht="14.1" customHeight="1" x14ac:dyDescent="0.2">
      <c r="B76" s="192" t="str">
        <f t="shared" ref="B76" si="265">IF(ISBLANK(L76),"",B74+AP74)</f>
        <v/>
      </c>
      <c r="C76" s="190"/>
      <c r="D76" s="190"/>
      <c r="E76" s="190" t="str">
        <f t="shared" ref="E76" si="266">IF(ISBLANK(L76),"",IF(B76&gt;=25000,27+ROUNDDOWN((B76-25000)/5000,0),IF(B76&gt;=10000,21+ROUNDDOWN((B76-10000)/2500,0),IF(B76&gt;=5000,16+ROUNDDOWN((B76-5000)/1000,0),IF(B76&gt;=2000,10+ROUNDDOWN((B76-2000)/500,0),IF(B76&gt;=250,3+ROUNDDOWN((B76-250)/250,0),IF(B76&gt;=100,2,1)))))))</f>
        <v/>
      </c>
      <c r="F76" s="190"/>
      <c r="G76" s="191"/>
      <c r="H76" s="193"/>
      <c r="I76" s="165"/>
      <c r="J76" s="165"/>
      <c r="K76" s="165"/>
      <c r="L76" s="169"/>
      <c r="M76" s="169"/>
      <c r="N76" s="169"/>
      <c r="O76" s="169"/>
      <c r="P76" s="169"/>
      <c r="Q76" s="169"/>
      <c r="R76" s="169"/>
      <c r="S76" s="169"/>
      <c r="T76" s="169"/>
      <c r="U76" s="169"/>
      <c r="V76" s="169"/>
      <c r="W76" s="169"/>
      <c r="X76" s="169"/>
      <c r="Y76" s="169"/>
      <c r="Z76" s="169"/>
      <c r="AA76" s="165"/>
      <c r="AB76" s="165"/>
      <c r="AC76" s="165"/>
      <c r="AD76" s="165"/>
      <c r="AE76" s="165"/>
      <c r="AF76" s="172"/>
      <c r="AG76" s="175">
        <f>IF(AND(H76="Skills",AA76=0),VLOOKUP(L76,'TE Kosten je Stufe'!$A$2:$B$82,2,FALSE),IF(AND(H76="Waffen",AA76=0),VLOOKUP(L76,'TE Kosten je Stufe'!$A$2:$B$82,2,FALSE),IF(H76="Zauber",VLOOKUP(Lernen!L76,ZauberGesamt,3,FALSE),IF(H76="Dweomer",VLOOKUP(Lernen!L76,DweomerGesamt,3,FALSE),IF(H76="Wunder",VLOOKUP(Lernen!L76,WunderGesamt,3,FALSE),IF(H76="Thauma",VLOOKUP(Lernen!L76,ThaumaturgieGesamt,3,FALSE),0))))))</f>
        <v>0</v>
      </c>
      <c r="AH76" s="176"/>
      <c r="AI76" s="176"/>
      <c r="AJ76" s="173">
        <f>SUMPRODUCT(('TE Kosten je Stufe'!A$2:A$82=L76)*('TE Kosten je Stufe'!C$1:S$1&gt;AA76)*('TE Kosten je Stufe'!C$1:S$1&lt;=AD76)*('TE Kosten je Stufe'!C$2:S$82))</f>
        <v>0</v>
      </c>
      <c r="AK76" s="173"/>
      <c r="AL76" s="173"/>
      <c r="AM76" s="173" t="str">
        <f>IF(ISBLANK(L76),"",IF(H76="Zauber",INDEX(KlasseKostenKat,MATCH(VLOOKUP(L76,ZauberGesamt,4,FALSE),SkillKatListe,0),MATCH(Klasse,KlassenListe2,0)),IF(H76="Thauma",INDEX(KlasseKostenKat,MATCH(VLOOKUP(L76,ThaumaturgieGesamt,4,FALSE),SkillKatListe,0),MATCH(Klasse,KlassenListe2,0)),IF(H76="Wunder",INDEX(KlasseKostenKat,MATCH(VLOOKUP(L76,WunderGesamt,4,FALSE),SkillKatListe,0),MATCH(Klasse,KlassenListe2,0)),IF(H76="Dweomer",INDEX(KlasseKostenKat,MATCH(VLOOKUP(L76,DweomerGesamt,4,FALSE),SkillKatListe,0),MATCH(Klasse,KlassenListe2,0)),INDEX(KlasseKostenSkill,MATCH(L76,SkillNamenListe,0),MATCH(Klasse,KlassenListe2,0)))))))</f>
        <v/>
      </c>
      <c r="AN76" s="173"/>
      <c r="AO76" s="174"/>
      <c r="AP76" s="197"/>
      <c r="AQ76" s="198"/>
      <c r="AR76" s="198"/>
      <c r="AS76" s="198"/>
      <c r="AT76" s="198"/>
      <c r="AU76" s="198"/>
      <c r="AV76" s="165"/>
      <c r="AW76" s="165"/>
      <c r="AX76" s="165"/>
      <c r="AY76" s="165"/>
      <c r="AZ76" s="165"/>
      <c r="BA76" s="165"/>
      <c r="BB76" s="194"/>
      <c r="BC76" s="195"/>
      <c r="BD76" s="195"/>
      <c r="BE76" s="196"/>
      <c r="BF76" s="223">
        <f>IF(AY76="X",20,IF(OR(H76="Zauber",H76="Dweomer",H76="Wunder",H76="Thauma"),SUM(AV76*$AB$11)+((AG76-AS76)*$AB$8),SUM(AV76*$AB$11)+((AJ76-AS76)*$AB$4)+(AG76*$AB$6)))</f>
        <v>0</v>
      </c>
      <c r="BG76" s="173"/>
      <c r="BH76" s="173"/>
      <c r="BI76" s="190">
        <f t="shared" ref="BI76" si="267">IF(OR(H76="skills",H76="Waffen"),(AG76*6)+(AJ76*2),IF(AY76="X",2,(AG76*4)))</f>
        <v>0</v>
      </c>
      <c r="BJ76" s="190"/>
      <c r="BK76" s="190"/>
      <c r="BL76" s="173">
        <f t="shared" ref="BL76" si="268">IF(ISBLANK(L76),,IF(OR(H76="Zauber",H76="Dweomer",H76="Thauma",H76="Wunder"),SUM(AG76*AM76),SUM((AG76*AM76*3)+(AJ76*AM76))))</f>
        <v>0</v>
      </c>
      <c r="BM76" s="173"/>
      <c r="BN76" s="174"/>
      <c r="BO76" s="228" t="str">
        <f t="shared" ref="BO76" si="269">IF(ISBLANK(L76),"",IF(OR(H76="Skills",H76="Waffen"),((AJ76-AS76)*AM76)+(AG76*AM76*3)-AP76-AV76-(ROUND(BL76*BB76,0)),IF(AY76="X",SUM(ROUND((AG76*AM76)/3,0)-AP76),(AG76-AS76)*AM76-AP76-AV76-(ROUND(BL76*BB76,0)))))</f>
        <v/>
      </c>
      <c r="BP76" s="229"/>
      <c r="BQ76" s="230"/>
      <c r="BR76" s="173" t="str">
        <f t="shared" ref="BR76" si="270">IF(BL76&lt;1,"noch nicht gelernt",IF(CG76&lt;&gt;"",CG76,IF(CJ76&lt;&gt;"",CJ76,IF(CH76&lt;&gt;"",CH76,IF(CI76&lt;&gt;"",CI76,IF(CK76&lt;&gt;"",CK76,"Alles OK"))))))</f>
        <v>noch nicht gelernt</v>
      </c>
      <c r="BS76" s="173"/>
      <c r="BT76" s="173"/>
      <c r="BU76" s="173"/>
      <c r="BV76" s="173"/>
      <c r="BW76" s="173"/>
      <c r="BX76" s="173"/>
      <c r="BY76" s="173"/>
      <c r="BZ76" s="173"/>
      <c r="CA76" s="173"/>
      <c r="CB76" s="173"/>
      <c r="CC76" s="173"/>
      <c r="CD76" s="173"/>
      <c r="CE76" s="173"/>
      <c r="CF76" s="174"/>
      <c r="CG76" s="164" t="str">
        <f t="shared" ref="CG76" si="271">IF(AND(AY76&lt;&gt;"",OR(BB76&lt;&gt;"",AS76&lt;&gt;"")),"Rolle/Ogam ohne PP/Bücher/Lehrer","")</f>
        <v/>
      </c>
      <c r="CH76" s="164" t="str">
        <f t="shared" ref="CH76" si="272">IF(AND(AY76="X",OR(H76="Skills",H76="Waffen")),"Rolle/Ogam geht nur bei Zaubern","")</f>
        <v/>
      </c>
      <c r="CI76" s="164" t="str">
        <f t="shared" ref="CI76" si="273">IF(BO76&lt;0,"Es wurden zu viele Punkte eingesetzt.","")</f>
        <v/>
      </c>
      <c r="CJ76" s="164"/>
      <c r="CK76" s="372" t="str">
        <f t="shared" ref="CK76" si="274">IF(BO76&gt;0,"Es fehlen noch Punkte","")</f>
        <v>Es fehlen noch Punkte</v>
      </c>
    </row>
    <row r="77" spans="2:89" ht="14.1" customHeight="1" x14ac:dyDescent="0.2">
      <c r="B77" s="192"/>
      <c r="C77" s="190"/>
      <c r="D77" s="190"/>
      <c r="E77" s="190"/>
      <c r="F77" s="190"/>
      <c r="G77" s="191"/>
      <c r="H77" s="193"/>
      <c r="I77" s="165"/>
      <c r="J77" s="165"/>
      <c r="K77" s="165"/>
      <c r="L77" s="169"/>
      <c r="M77" s="169"/>
      <c r="N77" s="169"/>
      <c r="O77" s="169"/>
      <c r="P77" s="169"/>
      <c r="Q77" s="169"/>
      <c r="R77" s="169"/>
      <c r="S77" s="169"/>
      <c r="T77" s="169"/>
      <c r="U77" s="169"/>
      <c r="V77" s="169"/>
      <c r="W77" s="169"/>
      <c r="X77" s="169"/>
      <c r="Y77" s="169"/>
      <c r="Z77" s="169"/>
      <c r="AA77" s="165"/>
      <c r="AB77" s="165"/>
      <c r="AC77" s="165"/>
      <c r="AD77" s="165"/>
      <c r="AE77" s="165"/>
      <c r="AF77" s="172"/>
      <c r="AG77" s="175"/>
      <c r="AH77" s="176"/>
      <c r="AI77" s="176"/>
      <c r="AJ77" s="173"/>
      <c r="AK77" s="173"/>
      <c r="AL77" s="173"/>
      <c r="AM77" s="173"/>
      <c r="AN77" s="173"/>
      <c r="AO77" s="174"/>
      <c r="AP77" s="197"/>
      <c r="AQ77" s="198"/>
      <c r="AR77" s="198"/>
      <c r="AS77" s="198"/>
      <c r="AT77" s="198"/>
      <c r="AU77" s="198"/>
      <c r="AV77" s="165"/>
      <c r="AW77" s="165"/>
      <c r="AX77" s="165"/>
      <c r="AY77" s="165"/>
      <c r="AZ77" s="165"/>
      <c r="BA77" s="165"/>
      <c r="BB77" s="195"/>
      <c r="BC77" s="195"/>
      <c r="BD77" s="195"/>
      <c r="BE77" s="196"/>
      <c r="BF77" s="223"/>
      <c r="BG77" s="173"/>
      <c r="BH77" s="173"/>
      <c r="BI77" s="190"/>
      <c r="BJ77" s="190"/>
      <c r="BK77" s="190"/>
      <c r="BL77" s="173"/>
      <c r="BM77" s="173"/>
      <c r="BN77" s="174"/>
      <c r="BO77" s="231"/>
      <c r="BP77" s="232"/>
      <c r="BQ77" s="233"/>
      <c r="BR77" s="173"/>
      <c r="BS77" s="173"/>
      <c r="BT77" s="173"/>
      <c r="BU77" s="173"/>
      <c r="BV77" s="173"/>
      <c r="BW77" s="173"/>
      <c r="BX77" s="173"/>
      <c r="BY77" s="173"/>
      <c r="BZ77" s="173"/>
      <c r="CA77" s="173"/>
      <c r="CB77" s="173"/>
      <c r="CC77" s="173"/>
      <c r="CD77" s="173"/>
      <c r="CE77" s="173"/>
      <c r="CF77" s="174"/>
      <c r="CG77" s="164"/>
      <c r="CH77" s="164"/>
      <c r="CI77" s="164"/>
      <c r="CJ77" s="164"/>
      <c r="CK77" s="372"/>
    </row>
    <row r="78" spans="2:89" ht="14.1" customHeight="1" x14ac:dyDescent="0.2">
      <c r="B78" s="192" t="str">
        <f t="shared" ref="B78" si="275">IF(ISBLANK(L78),"",B76+AP76)</f>
        <v/>
      </c>
      <c r="C78" s="190"/>
      <c r="D78" s="190"/>
      <c r="E78" s="190" t="str">
        <f t="shared" ref="E78" si="276">IF(ISBLANK(L78),"",IF(B78&gt;=25000,27+ROUNDDOWN((B78-25000)/5000,0),IF(B78&gt;=10000,21+ROUNDDOWN((B78-10000)/2500,0),IF(B78&gt;=5000,16+ROUNDDOWN((B78-5000)/1000,0),IF(B78&gt;=2000,10+ROUNDDOWN((B78-2000)/500,0),IF(B78&gt;=250,3+ROUNDDOWN((B78-250)/250,0),IF(B78&gt;=100,2,1)))))))</f>
        <v/>
      </c>
      <c r="F78" s="190"/>
      <c r="G78" s="191"/>
      <c r="H78" s="193"/>
      <c r="I78" s="165"/>
      <c r="J78" s="165"/>
      <c r="K78" s="165"/>
      <c r="L78" s="169"/>
      <c r="M78" s="169"/>
      <c r="N78" s="169"/>
      <c r="O78" s="169"/>
      <c r="P78" s="169"/>
      <c r="Q78" s="169"/>
      <c r="R78" s="169"/>
      <c r="S78" s="169"/>
      <c r="T78" s="169"/>
      <c r="U78" s="169"/>
      <c r="V78" s="169"/>
      <c r="W78" s="169"/>
      <c r="X78" s="169"/>
      <c r="Y78" s="169"/>
      <c r="Z78" s="169"/>
      <c r="AA78" s="165"/>
      <c r="AB78" s="165"/>
      <c r="AC78" s="165"/>
      <c r="AD78" s="165"/>
      <c r="AE78" s="165"/>
      <c r="AF78" s="172"/>
      <c r="AG78" s="175">
        <f>IF(AND(H78="Skills",AA78=0),VLOOKUP(L78,'TE Kosten je Stufe'!$A$2:$B$82,2,FALSE),IF(AND(H78="Waffen",AA78=0),VLOOKUP(L78,'TE Kosten je Stufe'!$A$2:$B$82,2,FALSE),IF(H78="Zauber",VLOOKUP(Lernen!L78,ZauberGesamt,3,FALSE),IF(H78="Dweomer",VLOOKUP(Lernen!L78,DweomerGesamt,3,FALSE),IF(H78="Wunder",VLOOKUP(Lernen!L78,WunderGesamt,3,FALSE),IF(H78="Thauma",VLOOKUP(Lernen!L78,ThaumaturgieGesamt,3,FALSE),0))))))</f>
        <v>0</v>
      </c>
      <c r="AH78" s="176"/>
      <c r="AI78" s="176"/>
      <c r="AJ78" s="173">
        <f>SUMPRODUCT(('TE Kosten je Stufe'!A$2:A$82=L78)*('TE Kosten je Stufe'!C$1:S$1&gt;AA78)*('TE Kosten je Stufe'!C$1:S$1&lt;=AD78)*('TE Kosten je Stufe'!C$2:S$82))</f>
        <v>0</v>
      </c>
      <c r="AK78" s="173"/>
      <c r="AL78" s="173"/>
      <c r="AM78" s="173" t="str">
        <f>IF(ISBLANK(L78),"",IF(H78="Zauber",INDEX(KlasseKostenKat,MATCH(VLOOKUP(L78,ZauberGesamt,4,FALSE),SkillKatListe,0),MATCH(Klasse,KlassenListe2,0)),IF(H78="Thauma",INDEX(KlasseKostenKat,MATCH(VLOOKUP(L78,ThaumaturgieGesamt,4,FALSE),SkillKatListe,0),MATCH(Klasse,KlassenListe2,0)),IF(H78="Wunder",INDEX(KlasseKostenKat,MATCH(VLOOKUP(L78,WunderGesamt,4,FALSE),SkillKatListe,0),MATCH(Klasse,KlassenListe2,0)),IF(H78="Dweomer",INDEX(KlasseKostenKat,MATCH(VLOOKUP(L78,DweomerGesamt,4,FALSE),SkillKatListe,0),MATCH(Klasse,KlassenListe2,0)),INDEX(KlasseKostenSkill,MATCH(L78,SkillNamenListe,0),MATCH(Klasse,KlassenListe2,0)))))))</f>
        <v/>
      </c>
      <c r="AN78" s="173"/>
      <c r="AO78" s="174"/>
      <c r="AP78" s="197"/>
      <c r="AQ78" s="198"/>
      <c r="AR78" s="198"/>
      <c r="AS78" s="198"/>
      <c r="AT78" s="198"/>
      <c r="AU78" s="198"/>
      <c r="AV78" s="165"/>
      <c r="AW78" s="165"/>
      <c r="AX78" s="165"/>
      <c r="AY78" s="165"/>
      <c r="AZ78" s="165"/>
      <c r="BA78" s="165"/>
      <c r="BB78" s="194"/>
      <c r="BC78" s="195"/>
      <c r="BD78" s="195"/>
      <c r="BE78" s="196"/>
      <c r="BF78" s="223">
        <f>IF(AY78="X",20,IF(OR(H78="Zauber",H78="Dweomer",H78="Wunder",H78="Thauma"),SUM(AV78*$AB$11)+((AG78-AS78)*$AB$8),SUM(AV78*$AB$11)+((AJ78-AS78)*$AB$4)+(AG78*$AB$6)))</f>
        <v>0</v>
      </c>
      <c r="BG78" s="173"/>
      <c r="BH78" s="173"/>
      <c r="BI78" s="190">
        <f t="shared" ref="BI78" si="277">IF(OR(H78="skills",H78="Waffen"),(AG78*6)+(AJ78*2),IF(AY78="X",2,(AG78*4)))</f>
        <v>0</v>
      </c>
      <c r="BJ78" s="190"/>
      <c r="BK78" s="190"/>
      <c r="BL78" s="173">
        <f t="shared" ref="BL78" si="278">IF(ISBLANK(L78),,IF(OR(H78="Zauber",H78="Dweomer",H78="Thauma",H78="Wunder"),SUM(AG78*AM78),SUM((AG78*AM78*3)+(AJ78*AM78))))</f>
        <v>0</v>
      </c>
      <c r="BM78" s="173"/>
      <c r="BN78" s="174"/>
      <c r="BO78" s="228" t="str">
        <f t="shared" ref="BO78" si="279">IF(ISBLANK(L78),"",IF(OR(H78="Skills",H78="Waffen"),((AJ78-AS78)*AM78)+(AG78*AM78*3)-AP78-AV78-(ROUND(BL78*BB78,0)),IF(AY78="X",SUM(ROUND((AG78*AM78)/3,0)-AP78),(AG78-AS78)*AM78-AP78-AV78-(ROUND(BL78*BB78,0)))))</f>
        <v/>
      </c>
      <c r="BP78" s="229"/>
      <c r="BQ78" s="230"/>
      <c r="BR78" s="173" t="str">
        <f t="shared" ref="BR78" si="280">IF(BL78&lt;1,"noch nicht gelernt",IF(CG78&lt;&gt;"",CG78,IF(CJ78&lt;&gt;"",CJ78,IF(CH78&lt;&gt;"",CH78,IF(CI78&lt;&gt;"",CI78,IF(CK78&lt;&gt;"",CK78,"Alles OK"))))))</f>
        <v>noch nicht gelernt</v>
      </c>
      <c r="BS78" s="173"/>
      <c r="BT78" s="173"/>
      <c r="BU78" s="173"/>
      <c r="BV78" s="173"/>
      <c r="BW78" s="173"/>
      <c r="BX78" s="173"/>
      <c r="BY78" s="173"/>
      <c r="BZ78" s="173"/>
      <c r="CA78" s="173"/>
      <c r="CB78" s="173"/>
      <c r="CC78" s="173"/>
      <c r="CD78" s="173"/>
      <c r="CE78" s="173"/>
      <c r="CF78" s="174"/>
      <c r="CG78" s="164" t="str">
        <f t="shared" ref="CG78" si="281">IF(AND(AY78&lt;&gt;"",OR(BB78&lt;&gt;"",AS78&lt;&gt;"")),"Rolle/Ogam ohne PP/Bücher/Lehrer","")</f>
        <v/>
      </c>
      <c r="CH78" s="164" t="str">
        <f t="shared" ref="CH78" si="282">IF(AND(AY78="X",OR(H78="Skills",H78="Waffen")),"Rolle/Ogam geht nur bei Zaubern","")</f>
        <v/>
      </c>
      <c r="CI78" s="164" t="str">
        <f t="shared" ref="CI78" si="283">IF(BO78&lt;0,"Es wurden zu viele Punkte eingesetzt.","")</f>
        <v/>
      </c>
      <c r="CJ78" s="164"/>
      <c r="CK78" s="372" t="str">
        <f t="shared" ref="CK78" si="284">IF(BO78&gt;0,"Es fehlen noch Punkte","")</f>
        <v>Es fehlen noch Punkte</v>
      </c>
    </row>
    <row r="79" spans="2:89" ht="14.1" customHeight="1" x14ac:dyDescent="0.2">
      <c r="B79" s="192"/>
      <c r="C79" s="190"/>
      <c r="D79" s="190"/>
      <c r="E79" s="190"/>
      <c r="F79" s="190"/>
      <c r="G79" s="191"/>
      <c r="H79" s="193"/>
      <c r="I79" s="165"/>
      <c r="J79" s="165"/>
      <c r="K79" s="165"/>
      <c r="L79" s="169"/>
      <c r="M79" s="169"/>
      <c r="N79" s="169"/>
      <c r="O79" s="169"/>
      <c r="P79" s="169"/>
      <c r="Q79" s="169"/>
      <c r="R79" s="169"/>
      <c r="S79" s="169"/>
      <c r="T79" s="169"/>
      <c r="U79" s="169"/>
      <c r="V79" s="169"/>
      <c r="W79" s="169"/>
      <c r="X79" s="169"/>
      <c r="Y79" s="169"/>
      <c r="Z79" s="169"/>
      <c r="AA79" s="165"/>
      <c r="AB79" s="165"/>
      <c r="AC79" s="165"/>
      <c r="AD79" s="165"/>
      <c r="AE79" s="165"/>
      <c r="AF79" s="172"/>
      <c r="AG79" s="175"/>
      <c r="AH79" s="176"/>
      <c r="AI79" s="176"/>
      <c r="AJ79" s="173"/>
      <c r="AK79" s="173"/>
      <c r="AL79" s="173"/>
      <c r="AM79" s="173"/>
      <c r="AN79" s="173"/>
      <c r="AO79" s="174"/>
      <c r="AP79" s="197"/>
      <c r="AQ79" s="198"/>
      <c r="AR79" s="198"/>
      <c r="AS79" s="198"/>
      <c r="AT79" s="198"/>
      <c r="AU79" s="198"/>
      <c r="AV79" s="165"/>
      <c r="AW79" s="165"/>
      <c r="AX79" s="165"/>
      <c r="AY79" s="165"/>
      <c r="AZ79" s="165"/>
      <c r="BA79" s="165"/>
      <c r="BB79" s="195"/>
      <c r="BC79" s="195"/>
      <c r="BD79" s="195"/>
      <c r="BE79" s="196"/>
      <c r="BF79" s="223"/>
      <c r="BG79" s="173"/>
      <c r="BH79" s="173"/>
      <c r="BI79" s="190"/>
      <c r="BJ79" s="190"/>
      <c r="BK79" s="190"/>
      <c r="BL79" s="173"/>
      <c r="BM79" s="173"/>
      <c r="BN79" s="174"/>
      <c r="BO79" s="231"/>
      <c r="BP79" s="232"/>
      <c r="BQ79" s="233"/>
      <c r="BR79" s="173"/>
      <c r="BS79" s="173"/>
      <c r="BT79" s="173"/>
      <c r="BU79" s="173"/>
      <c r="BV79" s="173"/>
      <c r="BW79" s="173"/>
      <c r="BX79" s="173"/>
      <c r="BY79" s="173"/>
      <c r="BZ79" s="173"/>
      <c r="CA79" s="173"/>
      <c r="CB79" s="173"/>
      <c r="CC79" s="173"/>
      <c r="CD79" s="173"/>
      <c r="CE79" s="173"/>
      <c r="CF79" s="174"/>
      <c r="CG79" s="164"/>
      <c r="CH79" s="164"/>
      <c r="CI79" s="164"/>
      <c r="CJ79" s="164"/>
      <c r="CK79" s="372"/>
    </row>
    <row r="80" spans="2:89" ht="14.1" customHeight="1" x14ac:dyDescent="0.2">
      <c r="B80" s="192" t="str">
        <f t="shared" ref="B80" si="285">IF(ISBLANK(L80),"",B78+AP78)</f>
        <v/>
      </c>
      <c r="C80" s="190"/>
      <c r="D80" s="190"/>
      <c r="E80" s="190" t="str">
        <f t="shared" ref="E80" si="286">IF(ISBLANK(L80),"",IF(B80&gt;=25000,27+ROUNDDOWN((B80-25000)/5000,0),IF(B80&gt;=10000,21+ROUNDDOWN((B80-10000)/2500,0),IF(B80&gt;=5000,16+ROUNDDOWN((B80-5000)/1000,0),IF(B80&gt;=2000,10+ROUNDDOWN((B80-2000)/500,0),IF(B80&gt;=250,3+ROUNDDOWN((B80-250)/250,0),IF(B80&gt;=100,2,1)))))))</f>
        <v/>
      </c>
      <c r="F80" s="190"/>
      <c r="G80" s="191"/>
      <c r="H80" s="193"/>
      <c r="I80" s="165"/>
      <c r="J80" s="165"/>
      <c r="K80" s="165"/>
      <c r="L80" s="169"/>
      <c r="M80" s="169"/>
      <c r="N80" s="169"/>
      <c r="O80" s="169"/>
      <c r="P80" s="169"/>
      <c r="Q80" s="169"/>
      <c r="R80" s="169"/>
      <c r="S80" s="169"/>
      <c r="T80" s="169"/>
      <c r="U80" s="169"/>
      <c r="V80" s="169"/>
      <c r="W80" s="169"/>
      <c r="X80" s="169"/>
      <c r="Y80" s="169"/>
      <c r="Z80" s="169"/>
      <c r="AA80" s="165"/>
      <c r="AB80" s="165"/>
      <c r="AC80" s="165"/>
      <c r="AD80" s="165"/>
      <c r="AE80" s="165"/>
      <c r="AF80" s="172"/>
      <c r="AG80" s="175">
        <f>IF(AND(H80="Skills",AA80=0),VLOOKUP(L80,'TE Kosten je Stufe'!$A$2:$B$82,2,FALSE),IF(AND(H80="Waffen",AA80=0),VLOOKUP(L80,'TE Kosten je Stufe'!$A$2:$B$82,2,FALSE),IF(H80="Zauber",VLOOKUP(Lernen!L80,ZauberGesamt,3,FALSE),IF(H80="Dweomer",VLOOKUP(Lernen!L80,DweomerGesamt,3,FALSE),IF(H80="Wunder",VLOOKUP(Lernen!L80,WunderGesamt,3,FALSE),IF(H80="Thauma",VLOOKUP(Lernen!L80,ThaumaturgieGesamt,3,FALSE),0))))))</f>
        <v>0</v>
      </c>
      <c r="AH80" s="176"/>
      <c r="AI80" s="176"/>
      <c r="AJ80" s="173">
        <f>SUMPRODUCT(('TE Kosten je Stufe'!A$2:A$82=L80)*('TE Kosten je Stufe'!C$1:S$1&gt;AA80)*('TE Kosten je Stufe'!C$1:S$1&lt;=AD80)*('TE Kosten je Stufe'!C$2:S$82))</f>
        <v>0</v>
      </c>
      <c r="AK80" s="173"/>
      <c r="AL80" s="173"/>
      <c r="AM80" s="173" t="str">
        <f>IF(ISBLANK(L80),"",IF(H80="Zauber",INDEX(KlasseKostenKat,MATCH(VLOOKUP(L80,ZauberGesamt,4,FALSE),SkillKatListe,0),MATCH(Klasse,KlassenListe2,0)),IF(H80="Thauma",INDEX(KlasseKostenKat,MATCH(VLOOKUP(L80,ThaumaturgieGesamt,4,FALSE),SkillKatListe,0),MATCH(Klasse,KlassenListe2,0)),IF(H80="Wunder",INDEX(KlasseKostenKat,MATCH(VLOOKUP(L80,WunderGesamt,4,FALSE),SkillKatListe,0),MATCH(Klasse,KlassenListe2,0)),IF(H80="Dweomer",INDEX(KlasseKostenKat,MATCH(VLOOKUP(L80,DweomerGesamt,4,FALSE),SkillKatListe,0),MATCH(Klasse,KlassenListe2,0)),INDEX(KlasseKostenSkill,MATCH(L80,SkillNamenListe,0),MATCH(Klasse,KlassenListe2,0)))))))</f>
        <v/>
      </c>
      <c r="AN80" s="173"/>
      <c r="AO80" s="174"/>
      <c r="AP80" s="197"/>
      <c r="AQ80" s="198"/>
      <c r="AR80" s="198"/>
      <c r="AS80" s="198"/>
      <c r="AT80" s="198"/>
      <c r="AU80" s="198"/>
      <c r="AV80" s="165"/>
      <c r="AW80" s="165"/>
      <c r="AX80" s="165"/>
      <c r="AY80" s="165"/>
      <c r="AZ80" s="165"/>
      <c r="BA80" s="165"/>
      <c r="BB80" s="194"/>
      <c r="BC80" s="195"/>
      <c r="BD80" s="195"/>
      <c r="BE80" s="196"/>
      <c r="BF80" s="223">
        <f>IF(AY80="X",20,IF(OR(H80="Zauber",H80="Dweomer",H80="Wunder",H80="Thauma"),SUM(AV80*$AB$11)+((AG80-AS80)*$AB$8),SUM(AV80*$AB$11)+((AJ80-AS80)*$AB$4)+(AG80*$AB$6)))</f>
        <v>0</v>
      </c>
      <c r="BG80" s="173"/>
      <c r="BH80" s="173"/>
      <c r="BI80" s="190">
        <f t="shared" ref="BI80" si="287">IF(OR(H80="skills",H80="Waffen"),(AG80*6)+(AJ80*2),IF(AY80="X",2,(AG80*4)))</f>
        <v>0</v>
      </c>
      <c r="BJ80" s="190"/>
      <c r="BK80" s="190"/>
      <c r="BL80" s="173">
        <f t="shared" ref="BL80" si="288">IF(ISBLANK(L80),,IF(OR(H80="Zauber",H80="Dweomer",H80="Thauma",H80="Wunder"),SUM(AG80*AM80),SUM((AG80*AM80*3)+(AJ80*AM80))))</f>
        <v>0</v>
      </c>
      <c r="BM80" s="173"/>
      <c r="BN80" s="174"/>
      <c r="BO80" s="228" t="str">
        <f t="shared" ref="BO80" si="289">IF(ISBLANK(L80),"",IF(OR(H80="Skills",H80="Waffen"),((AJ80-AS80)*AM80)+(AG80*AM80*3)-AP80-AV80-(ROUND(BL80*BB80,0)),IF(AY80="X",SUM(ROUND((AG80*AM80)/3,0)-AP80),(AG80-AS80)*AM80-AP80-AV80-(ROUND(BL80*BB80,0)))))</f>
        <v/>
      </c>
      <c r="BP80" s="229"/>
      <c r="BQ80" s="230"/>
      <c r="BR80" s="173" t="str">
        <f t="shared" ref="BR80" si="290">IF(BL80&lt;1,"noch nicht gelernt",IF(CG80&lt;&gt;"",CG80,IF(CJ80&lt;&gt;"",CJ80,IF(CH80&lt;&gt;"",CH80,IF(CI80&lt;&gt;"",CI80,IF(CK80&lt;&gt;"",CK80,"Alles OK"))))))</f>
        <v>noch nicht gelernt</v>
      </c>
      <c r="BS80" s="173"/>
      <c r="BT80" s="173"/>
      <c r="BU80" s="173"/>
      <c r="BV80" s="173"/>
      <c r="BW80" s="173"/>
      <c r="BX80" s="173"/>
      <c r="BY80" s="173"/>
      <c r="BZ80" s="173"/>
      <c r="CA80" s="173"/>
      <c r="CB80" s="173"/>
      <c r="CC80" s="173"/>
      <c r="CD80" s="173"/>
      <c r="CE80" s="173"/>
      <c r="CF80" s="174"/>
      <c r="CG80" s="164" t="str">
        <f t="shared" ref="CG80" si="291">IF(AND(AY80&lt;&gt;"",OR(BB80&lt;&gt;"",AS80&lt;&gt;"")),"Rolle/Ogam ohne PP/Bücher/Lehrer","")</f>
        <v/>
      </c>
      <c r="CH80" s="164" t="str">
        <f t="shared" ref="CH80" si="292">IF(AND(AY80="X",OR(H80="Skills",H80="Waffen")),"Rolle/Ogam geht nur bei Zaubern","")</f>
        <v/>
      </c>
      <c r="CI80" s="164" t="str">
        <f t="shared" ref="CI80" si="293">IF(BO80&lt;0,"Es wurden zu viele Punkte eingesetzt.","")</f>
        <v/>
      </c>
      <c r="CJ80" s="164"/>
      <c r="CK80" s="372" t="str">
        <f t="shared" ref="CK80" si="294">IF(BO80&gt;0,"Es fehlen noch Punkte","")</f>
        <v>Es fehlen noch Punkte</v>
      </c>
    </row>
    <row r="81" spans="2:89" ht="14.1" customHeight="1" x14ac:dyDescent="0.2">
      <c r="B81" s="192"/>
      <c r="C81" s="190"/>
      <c r="D81" s="190"/>
      <c r="E81" s="190"/>
      <c r="F81" s="190"/>
      <c r="G81" s="191"/>
      <c r="H81" s="193"/>
      <c r="I81" s="165"/>
      <c r="J81" s="165"/>
      <c r="K81" s="165"/>
      <c r="L81" s="169"/>
      <c r="M81" s="169"/>
      <c r="N81" s="169"/>
      <c r="O81" s="169"/>
      <c r="P81" s="169"/>
      <c r="Q81" s="169"/>
      <c r="R81" s="169"/>
      <c r="S81" s="169"/>
      <c r="T81" s="169"/>
      <c r="U81" s="169"/>
      <c r="V81" s="169"/>
      <c r="W81" s="169"/>
      <c r="X81" s="169"/>
      <c r="Y81" s="169"/>
      <c r="Z81" s="169"/>
      <c r="AA81" s="165"/>
      <c r="AB81" s="165"/>
      <c r="AC81" s="165"/>
      <c r="AD81" s="165"/>
      <c r="AE81" s="165"/>
      <c r="AF81" s="172"/>
      <c r="AG81" s="175"/>
      <c r="AH81" s="176"/>
      <c r="AI81" s="176"/>
      <c r="AJ81" s="173"/>
      <c r="AK81" s="173"/>
      <c r="AL81" s="173"/>
      <c r="AM81" s="173"/>
      <c r="AN81" s="173"/>
      <c r="AO81" s="174"/>
      <c r="AP81" s="197"/>
      <c r="AQ81" s="198"/>
      <c r="AR81" s="198"/>
      <c r="AS81" s="198"/>
      <c r="AT81" s="198"/>
      <c r="AU81" s="198"/>
      <c r="AV81" s="165"/>
      <c r="AW81" s="165"/>
      <c r="AX81" s="165"/>
      <c r="AY81" s="165"/>
      <c r="AZ81" s="165"/>
      <c r="BA81" s="165"/>
      <c r="BB81" s="195"/>
      <c r="BC81" s="195"/>
      <c r="BD81" s="195"/>
      <c r="BE81" s="196"/>
      <c r="BF81" s="223"/>
      <c r="BG81" s="173"/>
      <c r="BH81" s="173"/>
      <c r="BI81" s="190"/>
      <c r="BJ81" s="190"/>
      <c r="BK81" s="190"/>
      <c r="BL81" s="173"/>
      <c r="BM81" s="173"/>
      <c r="BN81" s="174"/>
      <c r="BO81" s="231"/>
      <c r="BP81" s="232"/>
      <c r="BQ81" s="233"/>
      <c r="BR81" s="173"/>
      <c r="BS81" s="173"/>
      <c r="BT81" s="173"/>
      <c r="BU81" s="173"/>
      <c r="BV81" s="173"/>
      <c r="BW81" s="173"/>
      <c r="BX81" s="173"/>
      <c r="BY81" s="173"/>
      <c r="BZ81" s="173"/>
      <c r="CA81" s="173"/>
      <c r="CB81" s="173"/>
      <c r="CC81" s="173"/>
      <c r="CD81" s="173"/>
      <c r="CE81" s="173"/>
      <c r="CF81" s="174"/>
      <c r="CG81" s="164"/>
      <c r="CH81" s="164"/>
      <c r="CI81" s="164"/>
      <c r="CJ81" s="164"/>
      <c r="CK81" s="372"/>
    </row>
    <row r="82" spans="2:89" ht="14.1" customHeight="1" x14ac:dyDescent="0.2">
      <c r="B82" s="192" t="str">
        <f t="shared" ref="B82" si="295">IF(ISBLANK(L82),"",B80+AP80)</f>
        <v/>
      </c>
      <c r="C82" s="190"/>
      <c r="D82" s="190"/>
      <c r="E82" s="190" t="str">
        <f t="shared" ref="E82" si="296">IF(ISBLANK(L82),"",IF(B82&gt;=25000,27+ROUNDDOWN((B82-25000)/5000,0),IF(B82&gt;=10000,21+ROUNDDOWN((B82-10000)/2500,0),IF(B82&gt;=5000,16+ROUNDDOWN((B82-5000)/1000,0),IF(B82&gt;=2000,10+ROUNDDOWN((B82-2000)/500,0),IF(B82&gt;=250,3+ROUNDDOWN((B82-250)/250,0),IF(B82&gt;=100,2,1)))))))</f>
        <v/>
      </c>
      <c r="F82" s="190"/>
      <c r="G82" s="191"/>
      <c r="H82" s="193"/>
      <c r="I82" s="165"/>
      <c r="J82" s="165"/>
      <c r="K82" s="165"/>
      <c r="L82" s="169"/>
      <c r="M82" s="169"/>
      <c r="N82" s="169"/>
      <c r="O82" s="169"/>
      <c r="P82" s="169"/>
      <c r="Q82" s="169"/>
      <c r="R82" s="169"/>
      <c r="S82" s="169"/>
      <c r="T82" s="169"/>
      <c r="U82" s="169"/>
      <c r="V82" s="169"/>
      <c r="W82" s="169"/>
      <c r="X82" s="169"/>
      <c r="Y82" s="169"/>
      <c r="Z82" s="169"/>
      <c r="AA82" s="165"/>
      <c r="AB82" s="165"/>
      <c r="AC82" s="165"/>
      <c r="AD82" s="165"/>
      <c r="AE82" s="165"/>
      <c r="AF82" s="172"/>
      <c r="AG82" s="175">
        <f>IF(AND(H82="Skills",AA82=0),VLOOKUP(L82,'TE Kosten je Stufe'!$A$2:$B$82,2,FALSE),IF(AND(H82="Waffen",AA82=0),VLOOKUP(L82,'TE Kosten je Stufe'!$A$2:$B$82,2,FALSE),IF(H82="Zauber",VLOOKUP(Lernen!L82,ZauberGesamt,3,FALSE),IF(H82="Dweomer",VLOOKUP(Lernen!L82,DweomerGesamt,3,FALSE),IF(H82="Wunder",VLOOKUP(Lernen!L82,WunderGesamt,3,FALSE),IF(H82="Thauma",VLOOKUP(Lernen!L82,ThaumaturgieGesamt,3,FALSE),0))))))</f>
        <v>0</v>
      </c>
      <c r="AH82" s="176"/>
      <c r="AI82" s="176"/>
      <c r="AJ82" s="173">
        <f>SUMPRODUCT(('TE Kosten je Stufe'!A$2:A$82=L82)*('TE Kosten je Stufe'!C$1:S$1&gt;AA82)*('TE Kosten je Stufe'!C$1:S$1&lt;=AD82)*('TE Kosten je Stufe'!C$2:S$82))</f>
        <v>0</v>
      </c>
      <c r="AK82" s="173"/>
      <c r="AL82" s="173"/>
      <c r="AM82" s="173" t="str">
        <f>IF(ISBLANK(L82),"",IF(H82="Zauber",INDEX(KlasseKostenKat,MATCH(VLOOKUP(L82,ZauberGesamt,4,FALSE),SkillKatListe,0),MATCH(Klasse,KlassenListe2,0)),IF(H82="Thauma",INDEX(KlasseKostenKat,MATCH(VLOOKUP(L82,ThaumaturgieGesamt,4,FALSE),SkillKatListe,0),MATCH(Klasse,KlassenListe2,0)),IF(H82="Wunder",INDEX(KlasseKostenKat,MATCH(VLOOKUP(L82,WunderGesamt,4,FALSE),SkillKatListe,0),MATCH(Klasse,KlassenListe2,0)),IF(H82="Dweomer",INDEX(KlasseKostenKat,MATCH(VLOOKUP(L82,DweomerGesamt,4,FALSE),SkillKatListe,0),MATCH(Klasse,KlassenListe2,0)),INDEX(KlasseKostenSkill,MATCH(L82,SkillNamenListe,0),MATCH(Klasse,KlassenListe2,0)))))))</f>
        <v/>
      </c>
      <c r="AN82" s="173"/>
      <c r="AO82" s="174"/>
      <c r="AP82" s="197"/>
      <c r="AQ82" s="198"/>
      <c r="AR82" s="198"/>
      <c r="AS82" s="198"/>
      <c r="AT82" s="198"/>
      <c r="AU82" s="198"/>
      <c r="AV82" s="165"/>
      <c r="AW82" s="165"/>
      <c r="AX82" s="165"/>
      <c r="AY82" s="165"/>
      <c r="AZ82" s="165"/>
      <c r="BA82" s="165"/>
      <c r="BB82" s="194"/>
      <c r="BC82" s="195"/>
      <c r="BD82" s="195"/>
      <c r="BE82" s="196"/>
      <c r="BF82" s="223">
        <f>IF(AY82="X",20,IF(OR(H82="Zauber",H82="Dweomer",H82="Wunder",H82="Thauma"),SUM(AV82*$AB$11)+((AG82-AS82)*$AB$8),SUM(AV82*$AB$11)+((AJ82-AS82)*$AB$4)+(AG82*$AB$6)))</f>
        <v>0</v>
      </c>
      <c r="BG82" s="173"/>
      <c r="BH82" s="173"/>
      <c r="BI82" s="190">
        <f t="shared" ref="BI82" si="297">IF(OR(H82="skills",H82="Waffen"),(AG82*6)+(AJ82*2),IF(AY82="X",2,(AG82*4)))</f>
        <v>0</v>
      </c>
      <c r="BJ82" s="190"/>
      <c r="BK82" s="190"/>
      <c r="BL82" s="173">
        <f t="shared" ref="BL82" si="298">IF(ISBLANK(L82),,IF(OR(H82="Zauber",H82="Dweomer",H82="Thauma",H82="Wunder"),SUM(AG82*AM82),SUM((AG82*AM82*3)+(AJ82*AM82))))</f>
        <v>0</v>
      </c>
      <c r="BM82" s="173"/>
      <c r="BN82" s="174"/>
      <c r="BO82" s="228" t="str">
        <f t="shared" ref="BO82" si="299">IF(ISBLANK(L82),"",IF(OR(H82="Skills",H82="Waffen"),((AJ82-AS82)*AM82)+(AG82*AM82*3)-AP82-AV82-(ROUND(BL82*BB82,0)),IF(AY82="X",SUM(ROUND((AG82*AM82)/3,0)-AP82),(AG82-AS82)*AM82-AP82-AV82-(ROUND(BL82*BB82,0)))))</f>
        <v/>
      </c>
      <c r="BP82" s="229"/>
      <c r="BQ82" s="230"/>
      <c r="BR82" s="173" t="str">
        <f t="shared" ref="BR82" si="300">IF(BL82&lt;1,"noch nicht gelernt",IF(CG82&lt;&gt;"",CG82,IF(CJ82&lt;&gt;"",CJ82,IF(CH82&lt;&gt;"",CH82,IF(CI82&lt;&gt;"",CI82,IF(CK82&lt;&gt;"",CK82,"Alles OK"))))))</f>
        <v>noch nicht gelernt</v>
      </c>
      <c r="BS82" s="173"/>
      <c r="BT82" s="173"/>
      <c r="BU82" s="173"/>
      <c r="BV82" s="173"/>
      <c r="BW82" s="173"/>
      <c r="BX82" s="173"/>
      <c r="BY82" s="173"/>
      <c r="BZ82" s="173"/>
      <c r="CA82" s="173"/>
      <c r="CB82" s="173"/>
      <c r="CC82" s="173"/>
      <c r="CD82" s="173"/>
      <c r="CE82" s="173"/>
      <c r="CF82" s="174"/>
      <c r="CG82" s="164" t="str">
        <f t="shared" ref="CG82" si="301">IF(AND(AY82&lt;&gt;"",OR(BB82&lt;&gt;"",AS82&lt;&gt;"")),"Rolle/Ogam ohne PP/Bücher/Lehrer","")</f>
        <v/>
      </c>
      <c r="CH82" s="164" t="str">
        <f t="shared" ref="CH82" si="302">IF(AND(AY82="X",OR(H82="Skills",H82="Waffen")),"Rolle/Ogam geht nur bei Zaubern","")</f>
        <v/>
      </c>
      <c r="CI82" s="164" t="str">
        <f t="shared" ref="CI82" si="303">IF(BO82&lt;0,"Es wurden zu viele Punkte eingesetzt.","")</f>
        <v/>
      </c>
      <c r="CJ82" s="164"/>
      <c r="CK82" s="372" t="str">
        <f t="shared" ref="CK82" si="304">IF(BO82&gt;0,"Es fehlen noch Punkte","")</f>
        <v>Es fehlen noch Punkte</v>
      </c>
    </row>
    <row r="83" spans="2:89" ht="14.1" customHeight="1" x14ac:dyDescent="0.2">
      <c r="B83" s="192"/>
      <c r="C83" s="190"/>
      <c r="D83" s="190"/>
      <c r="E83" s="190"/>
      <c r="F83" s="190"/>
      <c r="G83" s="191"/>
      <c r="H83" s="193"/>
      <c r="I83" s="165"/>
      <c r="J83" s="165"/>
      <c r="K83" s="165"/>
      <c r="L83" s="169"/>
      <c r="M83" s="169"/>
      <c r="N83" s="169"/>
      <c r="O83" s="169"/>
      <c r="P83" s="169"/>
      <c r="Q83" s="169"/>
      <c r="R83" s="169"/>
      <c r="S83" s="169"/>
      <c r="T83" s="169"/>
      <c r="U83" s="169"/>
      <c r="V83" s="169"/>
      <c r="W83" s="169"/>
      <c r="X83" s="169"/>
      <c r="Y83" s="169"/>
      <c r="Z83" s="169"/>
      <c r="AA83" s="165"/>
      <c r="AB83" s="165"/>
      <c r="AC83" s="165"/>
      <c r="AD83" s="165"/>
      <c r="AE83" s="165"/>
      <c r="AF83" s="172"/>
      <c r="AG83" s="175"/>
      <c r="AH83" s="176"/>
      <c r="AI83" s="176"/>
      <c r="AJ83" s="173"/>
      <c r="AK83" s="173"/>
      <c r="AL83" s="173"/>
      <c r="AM83" s="173"/>
      <c r="AN83" s="173"/>
      <c r="AO83" s="174"/>
      <c r="AP83" s="197"/>
      <c r="AQ83" s="198"/>
      <c r="AR83" s="198"/>
      <c r="AS83" s="198"/>
      <c r="AT83" s="198"/>
      <c r="AU83" s="198"/>
      <c r="AV83" s="165"/>
      <c r="AW83" s="165"/>
      <c r="AX83" s="165"/>
      <c r="AY83" s="165"/>
      <c r="AZ83" s="165"/>
      <c r="BA83" s="165"/>
      <c r="BB83" s="195"/>
      <c r="BC83" s="195"/>
      <c r="BD83" s="195"/>
      <c r="BE83" s="196"/>
      <c r="BF83" s="223"/>
      <c r="BG83" s="173"/>
      <c r="BH83" s="173"/>
      <c r="BI83" s="190"/>
      <c r="BJ83" s="190"/>
      <c r="BK83" s="190"/>
      <c r="BL83" s="173"/>
      <c r="BM83" s="173"/>
      <c r="BN83" s="174"/>
      <c r="BO83" s="231"/>
      <c r="BP83" s="232"/>
      <c r="BQ83" s="233"/>
      <c r="BR83" s="173"/>
      <c r="BS83" s="173"/>
      <c r="BT83" s="173"/>
      <c r="BU83" s="173"/>
      <c r="BV83" s="173"/>
      <c r="BW83" s="173"/>
      <c r="BX83" s="173"/>
      <c r="BY83" s="173"/>
      <c r="BZ83" s="173"/>
      <c r="CA83" s="173"/>
      <c r="CB83" s="173"/>
      <c r="CC83" s="173"/>
      <c r="CD83" s="173"/>
      <c r="CE83" s="173"/>
      <c r="CF83" s="174"/>
      <c r="CG83" s="164"/>
      <c r="CH83" s="164"/>
      <c r="CI83" s="164"/>
      <c r="CJ83" s="164"/>
      <c r="CK83" s="372"/>
    </row>
    <row r="84" spans="2:89" ht="14.1" customHeight="1" x14ac:dyDescent="0.2">
      <c r="B84" s="192" t="str">
        <f t="shared" ref="B84" si="305">IF(ISBLANK(L84),"",B82+AP82)</f>
        <v/>
      </c>
      <c r="C84" s="190"/>
      <c r="D84" s="190"/>
      <c r="E84" s="190" t="str">
        <f t="shared" ref="E84" si="306">IF(ISBLANK(L84),"",IF(B84&gt;=25000,27+ROUNDDOWN((B84-25000)/5000,0),IF(B84&gt;=10000,21+ROUNDDOWN((B84-10000)/2500,0),IF(B84&gt;=5000,16+ROUNDDOWN((B84-5000)/1000,0),IF(B84&gt;=2000,10+ROUNDDOWN((B84-2000)/500,0),IF(B84&gt;=250,3+ROUNDDOWN((B84-250)/250,0),IF(B84&gt;=100,2,1)))))))</f>
        <v/>
      </c>
      <c r="F84" s="190"/>
      <c r="G84" s="191"/>
      <c r="H84" s="193"/>
      <c r="I84" s="165"/>
      <c r="J84" s="165"/>
      <c r="K84" s="165"/>
      <c r="L84" s="169"/>
      <c r="M84" s="169"/>
      <c r="N84" s="169"/>
      <c r="O84" s="169"/>
      <c r="P84" s="169"/>
      <c r="Q84" s="169"/>
      <c r="R84" s="169"/>
      <c r="S84" s="169"/>
      <c r="T84" s="169"/>
      <c r="U84" s="169"/>
      <c r="V84" s="169"/>
      <c r="W84" s="169"/>
      <c r="X84" s="169"/>
      <c r="Y84" s="169"/>
      <c r="Z84" s="169"/>
      <c r="AA84" s="165"/>
      <c r="AB84" s="165"/>
      <c r="AC84" s="165"/>
      <c r="AD84" s="165"/>
      <c r="AE84" s="165"/>
      <c r="AF84" s="172"/>
      <c r="AG84" s="175">
        <f>IF(AND(H84="Skills",AA84=0),VLOOKUP(L84,'TE Kosten je Stufe'!$A$2:$B$82,2,FALSE),IF(AND(H84="Waffen",AA84=0),VLOOKUP(L84,'TE Kosten je Stufe'!$A$2:$B$82,2,FALSE),IF(H84="Zauber",VLOOKUP(Lernen!L84,ZauberGesamt,3,FALSE),IF(H84="Dweomer",VLOOKUP(Lernen!L84,DweomerGesamt,3,FALSE),IF(H84="Wunder",VLOOKUP(Lernen!L84,WunderGesamt,3,FALSE),IF(H84="Thauma",VLOOKUP(Lernen!L84,ThaumaturgieGesamt,3,FALSE),0))))))</f>
        <v>0</v>
      </c>
      <c r="AH84" s="176"/>
      <c r="AI84" s="176"/>
      <c r="AJ84" s="173">
        <f>SUMPRODUCT(('TE Kosten je Stufe'!A$2:A$82=L84)*('TE Kosten je Stufe'!C$1:S$1&gt;AA84)*('TE Kosten je Stufe'!C$1:S$1&lt;=AD84)*('TE Kosten je Stufe'!C$2:S$82))</f>
        <v>0</v>
      </c>
      <c r="AK84" s="173"/>
      <c r="AL84" s="173"/>
      <c r="AM84" s="173" t="str">
        <f>IF(ISBLANK(L84),"",IF(H84="Zauber",INDEX(KlasseKostenKat,MATCH(VLOOKUP(L84,ZauberGesamt,4,FALSE),SkillKatListe,0),MATCH(Klasse,KlassenListe2,0)),IF(H84="Thauma",INDEX(KlasseKostenKat,MATCH(VLOOKUP(L84,ThaumaturgieGesamt,4,FALSE),SkillKatListe,0),MATCH(Klasse,KlassenListe2,0)),IF(H84="Wunder",INDEX(KlasseKostenKat,MATCH(VLOOKUP(L84,WunderGesamt,4,FALSE),SkillKatListe,0),MATCH(Klasse,KlassenListe2,0)),IF(H84="Dweomer",INDEX(KlasseKostenKat,MATCH(VLOOKUP(L84,DweomerGesamt,4,FALSE),SkillKatListe,0),MATCH(Klasse,KlassenListe2,0)),INDEX(KlasseKostenSkill,MATCH(L84,SkillNamenListe,0),MATCH(Klasse,KlassenListe2,0)))))))</f>
        <v/>
      </c>
      <c r="AN84" s="173"/>
      <c r="AO84" s="174"/>
      <c r="AP84" s="197"/>
      <c r="AQ84" s="198"/>
      <c r="AR84" s="198"/>
      <c r="AS84" s="198"/>
      <c r="AT84" s="198"/>
      <c r="AU84" s="198"/>
      <c r="AV84" s="165"/>
      <c r="AW84" s="165"/>
      <c r="AX84" s="165"/>
      <c r="AY84" s="165"/>
      <c r="AZ84" s="165"/>
      <c r="BA84" s="165"/>
      <c r="BB84" s="194"/>
      <c r="BC84" s="195"/>
      <c r="BD84" s="195"/>
      <c r="BE84" s="196"/>
      <c r="BF84" s="223">
        <f>IF(AY84="X",20,IF(OR(H84="Zauber",H84="Dweomer",H84="Wunder",H84="Thauma"),SUM(AV84*$AB$11)+((AG84-AS84)*$AB$8),SUM(AV84*$AB$11)+((AJ84-AS84)*$AB$4)+(AG84*$AB$6)))</f>
        <v>0</v>
      </c>
      <c r="BG84" s="173"/>
      <c r="BH84" s="173"/>
      <c r="BI84" s="190">
        <f t="shared" ref="BI84" si="307">IF(OR(H84="skills",H84="Waffen"),(AG84*6)+(AJ84*2),IF(AY84="X",2,(AG84*4)))</f>
        <v>0</v>
      </c>
      <c r="BJ84" s="190"/>
      <c r="BK84" s="190"/>
      <c r="BL84" s="173">
        <f t="shared" ref="BL84" si="308">IF(ISBLANK(L84),,IF(OR(H84="Zauber",H84="Dweomer",H84="Thauma",H84="Wunder"),SUM(AG84*AM84),SUM((AG84*AM84*3)+(AJ84*AM84))))</f>
        <v>0</v>
      </c>
      <c r="BM84" s="173"/>
      <c r="BN84" s="174"/>
      <c r="BO84" s="228" t="str">
        <f t="shared" ref="BO84" si="309">IF(ISBLANK(L84),"",IF(OR(H84="Skills",H84="Waffen"),((AJ84-AS84)*AM84)+(AG84*AM84*3)-AP84-AV84-(ROUND(BL84*BB84,0)),IF(AY84="X",SUM(ROUND((AG84*AM84)/3,0)-AP84),(AG84-AS84)*AM84-AP84-AV84-(ROUND(BL84*BB84,0)))))</f>
        <v/>
      </c>
      <c r="BP84" s="229"/>
      <c r="BQ84" s="230"/>
      <c r="BR84" s="173" t="str">
        <f t="shared" ref="BR84" si="310">IF(BL84&lt;1,"noch nicht gelernt",IF(CG84&lt;&gt;"",CG84,IF(CJ84&lt;&gt;"",CJ84,IF(CH84&lt;&gt;"",CH84,IF(CI84&lt;&gt;"",CI84,IF(CK84&lt;&gt;"",CK84,"Alles OK"))))))</f>
        <v>noch nicht gelernt</v>
      </c>
      <c r="BS84" s="173"/>
      <c r="BT84" s="173"/>
      <c r="BU84" s="173"/>
      <c r="BV84" s="173"/>
      <c r="BW84" s="173"/>
      <c r="BX84" s="173"/>
      <c r="BY84" s="173"/>
      <c r="BZ84" s="173"/>
      <c r="CA84" s="173"/>
      <c r="CB84" s="173"/>
      <c r="CC84" s="173"/>
      <c r="CD84" s="173"/>
      <c r="CE84" s="173"/>
      <c r="CF84" s="174"/>
      <c r="CG84" s="164" t="str">
        <f t="shared" ref="CG84" si="311">IF(AND(AY84&lt;&gt;"",OR(BB84&lt;&gt;"",AS84&lt;&gt;"")),"Rolle/Ogam ohne PP/Bücher/Lehrer","")</f>
        <v/>
      </c>
      <c r="CH84" s="164" t="str">
        <f t="shared" ref="CH84" si="312">IF(AND(AY84="X",OR(H84="Skills",H84="Waffen")),"Rolle/Ogam geht nur bei Zaubern","")</f>
        <v/>
      </c>
      <c r="CI84" s="164" t="str">
        <f t="shared" ref="CI84" si="313">IF(BO84&lt;0,"Es wurden zu viele Punkte eingesetzt.","")</f>
        <v/>
      </c>
      <c r="CJ84" s="164"/>
      <c r="CK84" s="372" t="str">
        <f t="shared" ref="CK84" si="314">IF(BO84&gt;0,"Es fehlen noch Punkte","")</f>
        <v>Es fehlen noch Punkte</v>
      </c>
    </row>
    <row r="85" spans="2:89" ht="14.1" customHeight="1" x14ac:dyDescent="0.2">
      <c r="B85" s="192"/>
      <c r="C85" s="190"/>
      <c r="D85" s="190"/>
      <c r="E85" s="190"/>
      <c r="F85" s="190"/>
      <c r="G85" s="191"/>
      <c r="H85" s="193"/>
      <c r="I85" s="165"/>
      <c r="J85" s="165"/>
      <c r="K85" s="165"/>
      <c r="L85" s="169"/>
      <c r="M85" s="169"/>
      <c r="N85" s="169"/>
      <c r="O85" s="169"/>
      <c r="P85" s="169"/>
      <c r="Q85" s="169"/>
      <c r="R85" s="169"/>
      <c r="S85" s="169"/>
      <c r="T85" s="169"/>
      <c r="U85" s="169"/>
      <c r="V85" s="169"/>
      <c r="W85" s="169"/>
      <c r="X85" s="169"/>
      <c r="Y85" s="169"/>
      <c r="Z85" s="169"/>
      <c r="AA85" s="165"/>
      <c r="AB85" s="165"/>
      <c r="AC85" s="165"/>
      <c r="AD85" s="165"/>
      <c r="AE85" s="165"/>
      <c r="AF85" s="172"/>
      <c r="AG85" s="175"/>
      <c r="AH85" s="176"/>
      <c r="AI85" s="176"/>
      <c r="AJ85" s="173"/>
      <c r="AK85" s="173"/>
      <c r="AL85" s="173"/>
      <c r="AM85" s="173"/>
      <c r="AN85" s="173"/>
      <c r="AO85" s="174"/>
      <c r="AP85" s="197"/>
      <c r="AQ85" s="198"/>
      <c r="AR85" s="198"/>
      <c r="AS85" s="198"/>
      <c r="AT85" s="198"/>
      <c r="AU85" s="198"/>
      <c r="AV85" s="165"/>
      <c r="AW85" s="165"/>
      <c r="AX85" s="165"/>
      <c r="AY85" s="165"/>
      <c r="AZ85" s="165"/>
      <c r="BA85" s="165"/>
      <c r="BB85" s="195"/>
      <c r="BC85" s="195"/>
      <c r="BD85" s="195"/>
      <c r="BE85" s="196"/>
      <c r="BF85" s="223"/>
      <c r="BG85" s="173"/>
      <c r="BH85" s="173"/>
      <c r="BI85" s="190"/>
      <c r="BJ85" s="190"/>
      <c r="BK85" s="190"/>
      <c r="BL85" s="173"/>
      <c r="BM85" s="173"/>
      <c r="BN85" s="174"/>
      <c r="BO85" s="231"/>
      <c r="BP85" s="232"/>
      <c r="BQ85" s="233"/>
      <c r="BR85" s="173"/>
      <c r="BS85" s="173"/>
      <c r="BT85" s="173"/>
      <c r="BU85" s="173"/>
      <c r="BV85" s="173"/>
      <c r="BW85" s="173"/>
      <c r="BX85" s="173"/>
      <c r="BY85" s="173"/>
      <c r="BZ85" s="173"/>
      <c r="CA85" s="173"/>
      <c r="CB85" s="173"/>
      <c r="CC85" s="173"/>
      <c r="CD85" s="173"/>
      <c r="CE85" s="173"/>
      <c r="CF85" s="174"/>
      <c r="CG85" s="164"/>
      <c r="CH85" s="164"/>
      <c r="CI85" s="164"/>
      <c r="CJ85" s="164"/>
      <c r="CK85" s="372"/>
    </row>
    <row r="86" spans="2:89" ht="14.1" customHeight="1" x14ac:dyDescent="0.2">
      <c r="B86" s="192" t="str">
        <f t="shared" ref="B86" si="315">IF(ISBLANK(L86),"",B84+AP84)</f>
        <v/>
      </c>
      <c r="C86" s="190"/>
      <c r="D86" s="190"/>
      <c r="E86" s="190" t="str">
        <f t="shared" ref="E86" si="316">IF(ISBLANK(L86),"",IF(B86&gt;=25000,27+ROUNDDOWN((B86-25000)/5000,0),IF(B86&gt;=10000,21+ROUNDDOWN((B86-10000)/2500,0),IF(B86&gt;=5000,16+ROUNDDOWN((B86-5000)/1000,0),IF(B86&gt;=2000,10+ROUNDDOWN((B86-2000)/500,0),IF(B86&gt;=250,3+ROUNDDOWN((B86-250)/250,0),IF(B86&gt;=100,2,1)))))))</f>
        <v/>
      </c>
      <c r="F86" s="190"/>
      <c r="G86" s="191"/>
      <c r="H86" s="193"/>
      <c r="I86" s="165"/>
      <c r="J86" s="165"/>
      <c r="K86" s="165"/>
      <c r="L86" s="169"/>
      <c r="M86" s="169"/>
      <c r="N86" s="169"/>
      <c r="O86" s="169"/>
      <c r="P86" s="169"/>
      <c r="Q86" s="169"/>
      <c r="R86" s="169"/>
      <c r="S86" s="169"/>
      <c r="T86" s="169"/>
      <c r="U86" s="169"/>
      <c r="V86" s="169"/>
      <c r="W86" s="169"/>
      <c r="X86" s="169"/>
      <c r="Y86" s="169"/>
      <c r="Z86" s="169"/>
      <c r="AA86" s="165"/>
      <c r="AB86" s="165"/>
      <c r="AC86" s="165"/>
      <c r="AD86" s="165"/>
      <c r="AE86" s="165"/>
      <c r="AF86" s="172"/>
      <c r="AG86" s="175">
        <f>IF(AND(H86="Skills",AA86=0),VLOOKUP(L86,'TE Kosten je Stufe'!$A$2:$B$82,2,FALSE),IF(AND(H86="Waffen",AA86=0),VLOOKUP(L86,'TE Kosten je Stufe'!$A$2:$B$82,2,FALSE),IF(H86="Zauber",VLOOKUP(Lernen!L86,ZauberGesamt,3,FALSE),IF(H86="Dweomer",VLOOKUP(Lernen!L86,DweomerGesamt,3,FALSE),IF(H86="Wunder",VLOOKUP(Lernen!L86,WunderGesamt,3,FALSE),IF(H86="Thauma",VLOOKUP(Lernen!L86,ThaumaturgieGesamt,3,FALSE),0))))))</f>
        <v>0</v>
      </c>
      <c r="AH86" s="176"/>
      <c r="AI86" s="176"/>
      <c r="AJ86" s="173">
        <f>SUMPRODUCT(('TE Kosten je Stufe'!A$2:A$82=L86)*('TE Kosten je Stufe'!C$1:S$1&gt;AA86)*('TE Kosten je Stufe'!C$1:S$1&lt;=AD86)*('TE Kosten je Stufe'!C$2:S$82))</f>
        <v>0</v>
      </c>
      <c r="AK86" s="173"/>
      <c r="AL86" s="173"/>
      <c r="AM86" s="173" t="str">
        <f>IF(ISBLANK(L86),"",IF(H86="Zauber",INDEX(KlasseKostenKat,MATCH(VLOOKUP(L86,ZauberGesamt,4,FALSE),SkillKatListe,0),MATCH(Klasse,KlassenListe2,0)),IF(H86="Thauma",INDEX(KlasseKostenKat,MATCH(VLOOKUP(L86,ThaumaturgieGesamt,4,FALSE),SkillKatListe,0),MATCH(Klasse,KlassenListe2,0)),IF(H86="Wunder",INDEX(KlasseKostenKat,MATCH(VLOOKUP(L86,WunderGesamt,4,FALSE),SkillKatListe,0),MATCH(Klasse,KlassenListe2,0)),IF(H86="Dweomer",INDEX(KlasseKostenKat,MATCH(VLOOKUP(L86,DweomerGesamt,4,FALSE),SkillKatListe,0),MATCH(Klasse,KlassenListe2,0)),INDEX(KlasseKostenSkill,MATCH(L86,SkillNamenListe,0),MATCH(Klasse,KlassenListe2,0)))))))</f>
        <v/>
      </c>
      <c r="AN86" s="173"/>
      <c r="AO86" s="174"/>
      <c r="AP86" s="197"/>
      <c r="AQ86" s="198"/>
      <c r="AR86" s="198"/>
      <c r="AS86" s="198"/>
      <c r="AT86" s="198"/>
      <c r="AU86" s="198"/>
      <c r="AV86" s="165"/>
      <c r="AW86" s="165"/>
      <c r="AX86" s="165"/>
      <c r="AY86" s="165"/>
      <c r="AZ86" s="165"/>
      <c r="BA86" s="165"/>
      <c r="BB86" s="194"/>
      <c r="BC86" s="195"/>
      <c r="BD86" s="195"/>
      <c r="BE86" s="196"/>
      <c r="BF86" s="223">
        <f>IF(AY86="X",20,IF(OR(H86="Zauber",H86="Dweomer",H86="Wunder",H86="Thauma"),SUM(AV86*$AB$11)+((AG86-AS86)*$AB$8),SUM(AV86*$AB$11)+((AJ86-AS86)*$AB$4)+(AG86*$AB$6)))</f>
        <v>0</v>
      </c>
      <c r="BG86" s="173"/>
      <c r="BH86" s="173"/>
      <c r="BI86" s="190">
        <f t="shared" ref="BI86" si="317">IF(OR(H86="skills",H86="Waffen"),(AG86*6)+(AJ86*2),IF(AY86="X",2,(AG86*4)))</f>
        <v>0</v>
      </c>
      <c r="BJ86" s="190"/>
      <c r="BK86" s="190"/>
      <c r="BL86" s="173">
        <f t="shared" ref="BL86" si="318">IF(ISBLANK(L86),,IF(OR(H86="Zauber",H86="Dweomer",H86="Thauma",H86="Wunder"),SUM(AG86*AM86),SUM((AG86*AM86*3)+(AJ86*AM86))))</f>
        <v>0</v>
      </c>
      <c r="BM86" s="173"/>
      <c r="BN86" s="174"/>
      <c r="BO86" s="228" t="str">
        <f t="shared" ref="BO86" si="319">IF(ISBLANK(L86),"",IF(OR(H86="Skills",H86="Waffen"),((AJ86-AS86)*AM86)+(AG86*AM86*3)-AP86-AV86-(ROUND(BL86*BB86,0)),IF(AY86="X",SUM(ROUND((AG86*AM86)/3,0)-AP86),(AG86-AS86)*AM86-AP86-AV86-(ROUND(BL86*BB86,0)))))</f>
        <v/>
      </c>
      <c r="BP86" s="229"/>
      <c r="BQ86" s="230"/>
      <c r="BR86" s="173" t="str">
        <f t="shared" ref="BR86" si="320">IF(BL86&lt;1,"noch nicht gelernt",IF(CG86&lt;&gt;"",CG86,IF(CJ86&lt;&gt;"",CJ86,IF(CH86&lt;&gt;"",CH86,IF(CI86&lt;&gt;"",CI86,IF(CK86&lt;&gt;"",CK86,"Alles OK"))))))</f>
        <v>noch nicht gelernt</v>
      </c>
      <c r="BS86" s="173"/>
      <c r="BT86" s="173"/>
      <c r="BU86" s="173"/>
      <c r="BV86" s="173"/>
      <c r="BW86" s="173"/>
      <c r="BX86" s="173"/>
      <c r="BY86" s="173"/>
      <c r="BZ86" s="173"/>
      <c r="CA86" s="173"/>
      <c r="CB86" s="173"/>
      <c r="CC86" s="173"/>
      <c r="CD86" s="173"/>
      <c r="CE86" s="173"/>
      <c r="CF86" s="174"/>
      <c r="CG86" s="164" t="str">
        <f t="shared" ref="CG86" si="321">IF(AND(AY86&lt;&gt;"",OR(BB86&lt;&gt;"",AS86&lt;&gt;"")),"Rolle/Ogam ohne PP/Bücher/Lehrer","")</f>
        <v/>
      </c>
      <c r="CH86" s="164" t="str">
        <f t="shared" ref="CH86" si="322">IF(AND(AY86="X",OR(H86="Skills",H86="Waffen")),"Rolle/Ogam geht nur bei Zaubern","")</f>
        <v/>
      </c>
      <c r="CI86" s="164" t="str">
        <f t="shared" ref="CI86" si="323">IF(BO86&lt;0,"Es wurden zu viele Punkte eingesetzt.","")</f>
        <v/>
      </c>
      <c r="CJ86" s="164"/>
      <c r="CK86" s="372" t="str">
        <f t="shared" ref="CK86" si="324">IF(BO86&gt;0,"Es fehlen noch Punkte","")</f>
        <v>Es fehlen noch Punkte</v>
      </c>
    </row>
    <row r="87" spans="2:89" ht="14.1" customHeight="1" x14ac:dyDescent="0.2">
      <c r="B87" s="192"/>
      <c r="C87" s="190"/>
      <c r="D87" s="190"/>
      <c r="E87" s="190"/>
      <c r="F87" s="190"/>
      <c r="G87" s="191"/>
      <c r="H87" s="193"/>
      <c r="I87" s="165"/>
      <c r="J87" s="165"/>
      <c r="K87" s="165"/>
      <c r="L87" s="169"/>
      <c r="M87" s="169"/>
      <c r="N87" s="169"/>
      <c r="O87" s="169"/>
      <c r="P87" s="169"/>
      <c r="Q87" s="169"/>
      <c r="R87" s="169"/>
      <c r="S87" s="169"/>
      <c r="T87" s="169"/>
      <c r="U87" s="169"/>
      <c r="V87" s="169"/>
      <c r="W87" s="169"/>
      <c r="X87" s="169"/>
      <c r="Y87" s="169"/>
      <c r="Z87" s="169"/>
      <c r="AA87" s="165"/>
      <c r="AB87" s="165"/>
      <c r="AC87" s="165"/>
      <c r="AD87" s="165"/>
      <c r="AE87" s="165"/>
      <c r="AF87" s="172"/>
      <c r="AG87" s="175"/>
      <c r="AH87" s="176"/>
      <c r="AI87" s="176"/>
      <c r="AJ87" s="173"/>
      <c r="AK87" s="173"/>
      <c r="AL87" s="173"/>
      <c r="AM87" s="173"/>
      <c r="AN87" s="173"/>
      <c r="AO87" s="174"/>
      <c r="AP87" s="197"/>
      <c r="AQ87" s="198"/>
      <c r="AR87" s="198"/>
      <c r="AS87" s="198"/>
      <c r="AT87" s="198"/>
      <c r="AU87" s="198"/>
      <c r="AV87" s="165"/>
      <c r="AW87" s="165"/>
      <c r="AX87" s="165"/>
      <c r="AY87" s="165"/>
      <c r="AZ87" s="165"/>
      <c r="BA87" s="165"/>
      <c r="BB87" s="195"/>
      <c r="BC87" s="195"/>
      <c r="BD87" s="195"/>
      <c r="BE87" s="196"/>
      <c r="BF87" s="223"/>
      <c r="BG87" s="173"/>
      <c r="BH87" s="173"/>
      <c r="BI87" s="190"/>
      <c r="BJ87" s="190"/>
      <c r="BK87" s="190"/>
      <c r="BL87" s="173"/>
      <c r="BM87" s="173"/>
      <c r="BN87" s="174"/>
      <c r="BO87" s="231"/>
      <c r="BP87" s="232"/>
      <c r="BQ87" s="233"/>
      <c r="BR87" s="173"/>
      <c r="BS87" s="173"/>
      <c r="BT87" s="173"/>
      <c r="BU87" s="173"/>
      <c r="BV87" s="173"/>
      <c r="BW87" s="173"/>
      <c r="BX87" s="173"/>
      <c r="BY87" s="173"/>
      <c r="BZ87" s="173"/>
      <c r="CA87" s="173"/>
      <c r="CB87" s="173"/>
      <c r="CC87" s="173"/>
      <c r="CD87" s="173"/>
      <c r="CE87" s="173"/>
      <c r="CF87" s="174"/>
      <c r="CG87" s="164"/>
      <c r="CH87" s="164"/>
      <c r="CI87" s="164"/>
      <c r="CJ87" s="164"/>
      <c r="CK87" s="372"/>
    </row>
    <row r="88" spans="2:89" ht="14.1" customHeight="1" x14ac:dyDescent="0.2">
      <c r="B88" s="192" t="str">
        <f t="shared" ref="B88" si="325">IF(ISBLANK(L88),"",B86+AP86)</f>
        <v/>
      </c>
      <c r="C88" s="190"/>
      <c r="D88" s="190"/>
      <c r="E88" s="190" t="str">
        <f t="shared" ref="E88" si="326">IF(ISBLANK(L88),"",IF(B88&gt;=25000,27+ROUNDDOWN((B88-25000)/5000,0),IF(B88&gt;=10000,21+ROUNDDOWN((B88-10000)/2500,0),IF(B88&gt;=5000,16+ROUNDDOWN((B88-5000)/1000,0),IF(B88&gt;=2000,10+ROUNDDOWN((B88-2000)/500,0),IF(B88&gt;=250,3+ROUNDDOWN((B88-250)/250,0),IF(B88&gt;=100,2,1)))))))</f>
        <v/>
      </c>
      <c r="F88" s="190"/>
      <c r="G88" s="191"/>
      <c r="H88" s="193"/>
      <c r="I88" s="165"/>
      <c r="J88" s="165"/>
      <c r="K88" s="165"/>
      <c r="L88" s="169"/>
      <c r="M88" s="169"/>
      <c r="N88" s="169"/>
      <c r="O88" s="169"/>
      <c r="P88" s="169"/>
      <c r="Q88" s="169"/>
      <c r="R88" s="169"/>
      <c r="S88" s="169"/>
      <c r="T88" s="169"/>
      <c r="U88" s="169"/>
      <c r="V88" s="169"/>
      <c r="W88" s="169"/>
      <c r="X88" s="169"/>
      <c r="Y88" s="169"/>
      <c r="Z88" s="169"/>
      <c r="AA88" s="165"/>
      <c r="AB88" s="165"/>
      <c r="AC88" s="165"/>
      <c r="AD88" s="165"/>
      <c r="AE88" s="165"/>
      <c r="AF88" s="172"/>
      <c r="AG88" s="175">
        <f>IF(AND(H88="Skills",AA88=0),VLOOKUP(L88,'TE Kosten je Stufe'!$A$2:$B$82,2,FALSE),IF(AND(H88="Waffen",AA88=0),VLOOKUP(L88,'TE Kosten je Stufe'!$A$2:$B$82,2,FALSE),IF(H88="Zauber",VLOOKUP(Lernen!L88,ZauberGesamt,3,FALSE),IF(H88="Dweomer",VLOOKUP(Lernen!L88,DweomerGesamt,3,FALSE),IF(H88="Wunder",VLOOKUP(Lernen!L88,WunderGesamt,3,FALSE),IF(H88="Thauma",VLOOKUP(Lernen!L88,ThaumaturgieGesamt,3,FALSE),0))))))</f>
        <v>0</v>
      </c>
      <c r="AH88" s="176"/>
      <c r="AI88" s="176"/>
      <c r="AJ88" s="173">
        <f>SUMPRODUCT(('TE Kosten je Stufe'!A$2:A$82=L88)*('TE Kosten je Stufe'!C$1:S$1&gt;AA88)*('TE Kosten je Stufe'!C$1:S$1&lt;=AD88)*('TE Kosten je Stufe'!C$2:S$82))</f>
        <v>0</v>
      </c>
      <c r="AK88" s="173"/>
      <c r="AL88" s="173"/>
      <c r="AM88" s="173" t="str">
        <f>IF(ISBLANK(L88),"",IF(H88="Zauber",INDEX(KlasseKostenKat,MATCH(VLOOKUP(L88,ZauberGesamt,4,FALSE),SkillKatListe,0),MATCH(Klasse,KlassenListe2,0)),IF(H88="Thauma",INDEX(KlasseKostenKat,MATCH(VLOOKUP(L88,ThaumaturgieGesamt,4,FALSE),SkillKatListe,0),MATCH(Klasse,KlassenListe2,0)),IF(H88="Wunder",INDEX(KlasseKostenKat,MATCH(VLOOKUP(L88,WunderGesamt,4,FALSE),SkillKatListe,0),MATCH(Klasse,KlassenListe2,0)),IF(H88="Dweomer",INDEX(KlasseKostenKat,MATCH(VLOOKUP(L88,DweomerGesamt,4,FALSE),SkillKatListe,0),MATCH(Klasse,KlassenListe2,0)),INDEX(KlasseKostenSkill,MATCH(L88,SkillNamenListe,0),MATCH(Klasse,KlassenListe2,0)))))))</f>
        <v/>
      </c>
      <c r="AN88" s="173"/>
      <c r="AO88" s="174"/>
      <c r="AP88" s="197"/>
      <c r="AQ88" s="198"/>
      <c r="AR88" s="198"/>
      <c r="AS88" s="198"/>
      <c r="AT88" s="198"/>
      <c r="AU88" s="198"/>
      <c r="AV88" s="165"/>
      <c r="AW88" s="165"/>
      <c r="AX88" s="165"/>
      <c r="AY88" s="165"/>
      <c r="AZ88" s="165"/>
      <c r="BA88" s="165"/>
      <c r="BB88" s="194"/>
      <c r="BC88" s="195"/>
      <c r="BD88" s="195"/>
      <c r="BE88" s="196"/>
      <c r="BF88" s="223">
        <f>IF(AY88="X",20,IF(OR(H88="Zauber",H88="Dweomer",H88="Wunder",H88="Thauma"),SUM(AV88*$AB$11)+((AG88-AS88)*$AB$8),SUM(AV88*$AB$11)+((AJ88-AS88)*$AB$4)+(AG88*$AB$6)))</f>
        <v>0</v>
      </c>
      <c r="BG88" s="173"/>
      <c r="BH88" s="173"/>
      <c r="BI88" s="190">
        <f t="shared" ref="BI88" si="327">IF(OR(H88="skills",H88="Waffen"),(AG88*6)+(AJ88*2),IF(AY88="X",2,(AG88*4)))</f>
        <v>0</v>
      </c>
      <c r="BJ88" s="190"/>
      <c r="BK88" s="190"/>
      <c r="BL88" s="173">
        <f t="shared" ref="BL88" si="328">IF(ISBLANK(L88),,IF(OR(H88="Zauber",H88="Dweomer",H88="Thauma",H88="Wunder"),SUM(AG88*AM88),SUM((AG88*AM88*3)+(AJ88*AM88))))</f>
        <v>0</v>
      </c>
      <c r="BM88" s="173"/>
      <c r="BN88" s="174"/>
      <c r="BO88" s="228" t="str">
        <f t="shared" ref="BO88" si="329">IF(ISBLANK(L88),"",IF(OR(H88="Skills",H88="Waffen"),((AJ88-AS88)*AM88)+(AG88*AM88*3)-AP88-AV88-(ROUND(BL88*BB88,0)),IF(AY88="X",SUM(ROUND((AG88*AM88)/3,0)-AP88),(AG88-AS88)*AM88-AP88-AV88-(ROUND(BL88*BB88,0)))))</f>
        <v/>
      </c>
      <c r="BP88" s="229"/>
      <c r="BQ88" s="230"/>
      <c r="BR88" s="173" t="str">
        <f t="shared" ref="BR88" si="330">IF(BL88&lt;1,"noch nicht gelernt",IF(CG88&lt;&gt;"",CG88,IF(CJ88&lt;&gt;"",CJ88,IF(CH88&lt;&gt;"",CH88,IF(CI88&lt;&gt;"",CI88,IF(CK88&lt;&gt;"",CK88,"Alles OK"))))))</f>
        <v>noch nicht gelernt</v>
      </c>
      <c r="BS88" s="173"/>
      <c r="BT88" s="173"/>
      <c r="BU88" s="173"/>
      <c r="BV88" s="173"/>
      <c r="BW88" s="173"/>
      <c r="BX88" s="173"/>
      <c r="BY88" s="173"/>
      <c r="BZ88" s="173"/>
      <c r="CA88" s="173"/>
      <c r="CB88" s="173"/>
      <c r="CC88" s="173"/>
      <c r="CD88" s="173"/>
      <c r="CE88" s="173"/>
      <c r="CF88" s="174"/>
      <c r="CG88" s="164" t="str">
        <f t="shared" ref="CG88" si="331">IF(AND(AY88&lt;&gt;"",OR(BB88&lt;&gt;"",AS88&lt;&gt;"")),"Rolle/Ogam ohne PP/Bücher/Lehrer","")</f>
        <v/>
      </c>
      <c r="CH88" s="164" t="str">
        <f t="shared" ref="CH88" si="332">IF(AND(AY88="X",OR(H88="Skills",H88="Waffen")),"Rolle/Ogam geht nur bei Zaubern","")</f>
        <v/>
      </c>
      <c r="CI88" s="164" t="str">
        <f t="shared" ref="CI88" si="333">IF(BO88&lt;0,"Es wurden zu viele Punkte eingesetzt.","")</f>
        <v/>
      </c>
      <c r="CJ88" s="164"/>
      <c r="CK88" s="372" t="str">
        <f t="shared" ref="CK88" si="334">IF(BO88&gt;0,"Es fehlen noch Punkte","")</f>
        <v>Es fehlen noch Punkte</v>
      </c>
    </row>
    <row r="89" spans="2:89" ht="14.1" customHeight="1" x14ac:dyDescent="0.2">
      <c r="B89" s="192"/>
      <c r="C89" s="190"/>
      <c r="D89" s="190"/>
      <c r="E89" s="190"/>
      <c r="F89" s="190"/>
      <c r="G89" s="191"/>
      <c r="H89" s="193"/>
      <c r="I89" s="165"/>
      <c r="J89" s="165"/>
      <c r="K89" s="165"/>
      <c r="L89" s="169"/>
      <c r="M89" s="169"/>
      <c r="N89" s="169"/>
      <c r="O89" s="169"/>
      <c r="P89" s="169"/>
      <c r="Q89" s="169"/>
      <c r="R89" s="169"/>
      <c r="S89" s="169"/>
      <c r="T89" s="169"/>
      <c r="U89" s="169"/>
      <c r="V89" s="169"/>
      <c r="W89" s="169"/>
      <c r="X89" s="169"/>
      <c r="Y89" s="169"/>
      <c r="Z89" s="169"/>
      <c r="AA89" s="165"/>
      <c r="AB89" s="165"/>
      <c r="AC89" s="165"/>
      <c r="AD89" s="165"/>
      <c r="AE89" s="165"/>
      <c r="AF89" s="172"/>
      <c r="AG89" s="175"/>
      <c r="AH89" s="176"/>
      <c r="AI89" s="176"/>
      <c r="AJ89" s="173"/>
      <c r="AK89" s="173"/>
      <c r="AL89" s="173"/>
      <c r="AM89" s="173"/>
      <c r="AN89" s="173"/>
      <c r="AO89" s="174"/>
      <c r="AP89" s="197"/>
      <c r="AQ89" s="198"/>
      <c r="AR89" s="198"/>
      <c r="AS89" s="198"/>
      <c r="AT89" s="198"/>
      <c r="AU89" s="198"/>
      <c r="AV89" s="165"/>
      <c r="AW89" s="165"/>
      <c r="AX89" s="165"/>
      <c r="AY89" s="165"/>
      <c r="AZ89" s="165"/>
      <c r="BA89" s="165"/>
      <c r="BB89" s="195"/>
      <c r="BC89" s="195"/>
      <c r="BD89" s="195"/>
      <c r="BE89" s="196"/>
      <c r="BF89" s="223"/>
      <c r="BG89" s="173"/>
      <c r="BH89" s="173"/>
      <c r="BI89" s="190"/>
      <c r="BJ89" s="190"/>
      <c r="BK89" s="190"/>
      <c r="BL89" s="173"/>
      <c r="BM89" s="173"/>
      <c r="BN89" s="174"/>
      <c r="BO89" s="231"/>
      <c r="BP89" s="232"/>
      <c r="BQ89" s="233"/>
      <c r="BR89" s="173"/>
      <c r="BS89" s="173"/>
      <c r="BT89" s="173"/>
      <c r="BU89" s="173"/>
      <c r="BV89" s="173"/>
      <c r="BW89" s="173"/>
      <c r="BX89" s="173"/>
      <c r="BY89" s="173"/>
      <c r="BZ89" s="173"/>
      <c r="CA89" s="173"/>
      <c r="CB89" s="173"/>
      <c r="CC89" s="173"/>
      <c r="CD89" s="173"/>
      <c r="CE89" s="173"/>
      <c r="CF89" s="174"/>
      <c r="CG89" s="164"/>
      <c r="CH89" s="164"/>
      <c r="CI89" s="164"/>
      <c r="CJ89" s="164"/>
      <c r="CK89" s="372"/>
    </row>
    <row r="90" spans="2:89" ht="14.1" customHeight="1" x14ac:dyDescent="0.2">
      <c r="B90" s="192" t="str">
        <f t="shared" ref="B90" si="335">IF(ISBLANK(L90),"",B88+AP88)</f>
        <v/>
      </c>
      <c r="C90" s="190"/>
      <c r="D90" s="190"/>
      <c r="E90" s="190" t="str">
        <f t="shared" ref="E90" si="336">IF(ISBLANK(L90),"",IF(B90&gt;=25000,27+ROUNDDOWN((B90-25000)/5000,0),IF(B90&gt;=10000,21+ROUNDDOWN((B90-10000)/2500,0),IF(B90&gt;=5000,16+ROUNDDOWN((B90-5000)/1000,0),IF(B90&gt;=2000,10+ROUNDDOWN((B90-2000)/500,0),IF(B90&gt;=250,3+ROUNDDOWN((B90-250)/250,0),IF(B90&gt;=100,2,1)))))))</f>
        <v/>
      </c>
      <c r="F90" s="190"/>
      <c r="G90" s="191"/>
      <c r="H90" s="193"/>
      <c r="I90" s="165"/>
      <c r="J90" s="165"/>
      <c r="K90" s="165"/>
      <c r="L90" s="169"/>
      <c r="M90" s="169"/>
      <c r="N90" s="169"/>
      <c r="O90" s="169"/>
      <c r="P90" s="169"/>
      <c r="Q90" s="169"/>
      <c r="R90" s="169"/>
      <c r="S90" s="169"/>
      <c r="T90" s="169"/>
      <c r="U90" s="169"/>
      <c r="V90" s="169"/>
      <c r="W90" s="169"/>
      <c r="X90" s="169"/>
      <c r="Y90" s="169"/>
      <c r="Z90" s="169"/>
      <c r="AA90" s="165"/>
      <c r="AB90" s="165"/>
      <c r="AC90" s="165"/>
      <c r="AD90" s="165"/>
      <c r="AE90" s="165"/>
      <c r="AF90" s="172"/>
      <c r="AG90" s="175">
        <f>IF(AND(H90="Skills",AA90=0),VLOOKUP(L90,'TE Kosten je Stufe'!$A$2:$B$82,2,FALSE),IF(AND(H90="Waffen",AA90=0),VLOOKUP(L90,'TE Kosten je Stufe'!$A$2:$B$82,2,FALSE),IF(H90="Zauber",VLOOKUP(Lernen!L90,ZauberGesamt,3,FALSE),IF(H90="Dweomer",VLOOKUP(Lernen!L90,DweomerGesamt,3,FALSE),IF(H90="Wunder",VLOOKUP(Lernen!L90,WunderGesamt,3,FALSE),IF(H90="Thauma",VLOOKUP(Lernen!L90,ThaumaturgieGesamt,3,FALSE),0))))))</f>
        <v>0</v>
      </c>
      <c r="AH90" s="176"/>
      <c r="AI90" s="176"/>
      <c r="AJ90" s="173">
        <f>SUMPRODUCT(('TE Kosten je Stufe'!A$2:A$82=L90)*('TE Kosten je Stufe'!C$1:S$1&gt;AA90)*('TE Kosten je Stufe'!C$1:S$1&lt;=AD90)*('TE Kosten je Stufe'!C$2:S$82))</f>
        <v>0</v>
      </c>
      <c r="AK90" s="173"/>
      <c r="AL90" s="173"/>
      <c r="AM90" s="173" t="str">
        <f>IF(ISBLANK(L90),"",IF(H90="Zauber",INDEX(KlasseKostenKat,MATCH(VLOOKUP(L90,ZauberGesamt,4,FALSE),SkillKatListe,0),MATCH(Klasse,KlassenListe2,0)),IF(H90="Thauma",INDEX(KlasseKostenKat,MATCH(VLOOKUP(L90,ThaumaturgieGesamt,4,FALSE),SkillKatListe,0),MATCH(Klasse,KlassenListe2,0)),IF(H90="Wunder",INDEX(KlasseKostenKat,MATCH(VLOOKUP(L90,WunderGesamt,4,FALSE),SkillKatListe,0),MATCH(Klasse,KlassenListe2,0)),IF(H90="Dweomer",INDEX(KlasseKostenKat,MATCH(VLOOKUP(L90,DweomerGesamt,4,FALSE),SkillKatListe,0),MATCH(Klasse,KlassenListe2,0)),INDEX(KlasseKostenSkill,MATCH(L90,SkillNamenListe,0),MATCH(Klasse,KlassenListe2,0)))))))</f>
        <v/>
      </c>
      <c r="AN90" s="173"/>
      <c r="AO90" s="174"/>
      <c r="AP90" s="197"/>
      <c r="AQ90" s="198"/>
      <c r="AR90" s="198"/>
      <c r="AS90" s="198"/>
      <c r="AT90" s="198"/>
      <c r="AU90" s="198"/>
      <c r="AV90" s="165"/>
      <c r="AW90" s="165"/>
      <c r="AX90" s="165"/>
      <c r="AY90" s="165"/>
      <c r="AZ90" s="165"/>
      <c r="BA90" s="165"/>
      <c r="BB90" s="194"/>
      <c r="BC90" s="195"/>
      <c r="BD90" s="195"/>
      <c r="BE90" s="196"/>
      <c r="BF90" s="223">
        <f>IF(AY90="X",20,IF(OR(H90="Zauber",H90="Dweomer",H90="Wunder",H90="Thauma"),SUM(AV90*$AB$11)+((AG90-AS90)*$AB$8),SUM(AV90*$AB$11)+((AJ90-AS90)*$AB$4)+(AG90*$AB$6)))</f>
        <v>0</v>
      </c>
      <c r="BG90" s="173"/>
      <c r="BH90" s="173"/>
      <c r="BI90" s="190">
        <f t="shared" ref="BI90" si="337">IF(OR(H90="skills",H90="Waffen"),(AG90*6)+(AJ90*2),IF(AY90="X",2,(AG90*4)))</f>
        <v>0</v>
      </c>
      <c r="BJ90" s="190"/>
      <c r="BK90" s="190"/>
      <c r="BL90" s="173">
        <f t="shared" ref="BL90" si="338">IF(ISBLANK(L90),,IF(OR(H90="Zauber",H90="Dweomer",H90="Thauma",H90="Wunder"),SUM(AG90*AM90),SUM((AG90*AM90*3)+(AJ90*AM90))))</f>
        <v>0</v>
      </c>
      <c r="BM90" s="173"/>
      <c r="BN90" s="174"/>
      <c r="BO90" s="228" t="str">
        <f t="shared" ref="BO90" si="339">IF(ISBLANK(L90),"",IF(OR(H90="Skills",H90="Waffen"),((AJ90-AS90)*AM90)+(AG90*AM90*3)-AP90-AV90-(ROUND(BL90*BB90,0)),IF(AY90="X",SUM(ROUND((AG90*AM90)/3,0)-AP90),(AG90-AS90)*AM90-AP90-AV90-(ROUND(BL90*BB90,0)))))</f>
        <v/>
      </c>
      <c r="BP90" s="229"/>
      <c r="BQ90" s="230"/>
      <c r="BR90" s="173" t="str">
        <f t="shared" ref="BR90" si="340">IF(BL90&lt;1,"noch nicht gelernt",IF(CG90&lt;&gt;"",CG90,IF(CJ90&lt;&gt;"",CJ90,IF(CH90&lt;&gt;"",CH90,IF(CI90&lt;&gt;"",CI90,IF(CK90&lt;&gt;"",CK90,"Alles OK"))))))</f>
        <v>noch nicht gelernt</v>
      </c>
      <c r="BS90" s="173"/>
      <c r="BT90" s="173"/>
      <c r="BU90" s="173"/>
      <c r="BV90" s="173"/>
      <c r="BW90" s="173"/>
      <c r="BX90" s="173"/>
      <c r="BY90" s="173"/>
      <c r="BZ90" s="173"/>
      <c r="CA90" s="173"/>
      <c r="CB90" s="173"/>
      <c r="CC90" s="173"/>
      <c r="CD90" s="173"/>
      <c r="CE90" s="173"/>
      <c r="CF90" s="174"/>
      <c r="CG90" s="164" t="str">
        <f t="shared" ref="CG90" si="341">IF(AND(AY90&lt;&gt;"",OR(BB90&lt;&gt;"",AS90&lt;&gt;"")),"Rolle/Ogam ohne PP/Bücher/Lehrer","")</f>
        <v/>
      </c>
      <c r="CH90" s="164" t="str">
        <f t="shared" ref="CH90" si="342">IF(AND(AY90="X",OR(H90="Skills",H90="Waffen")),"Rolle/Ogam geht nur bei Zaubern","")</f>
        <v/>
      </c>
      <c r="CI90" s="164" t="str">
        <f t="shared" ref="CI90" si="343">IF(BO90&lt;0,"Es wurden zu viele Punkte eingesetzt.","")</f>
        <v/>
      </c>
      <c r="CJ90" s="164"/>
      <c r="CK90" s="372" t="str">
        <f t="shared" ref="CK90" si="344">IF(BO90&gt;0,"Es fehlen noch Punkte","")</f>
        <v>Es fehlen noch Punkte</v>
      </c>
    </row>
    <row r="91" spans="2:89" ht="14.1" customHeight="1" x14ac:dyDescent="0.2">
      <c r="B91" s="192"/>
      <c r="C91" s="190"/>
      <c r="D91" s="190"/>
      <c r="E91" s="190"/>
      <c r="F91" s="190"/>
      <c r="G91" s="191"/>
      <c r="H91" s="193"/>
      <c r="I91" s="165"/>
      <c r="J91" s="165"/>
      <c r="K91" s="165"/>
      <c r="L91" s="169"/>
      <c r="M91" s="169"/>
      <c r="N91" s="169"/>
      <c r="O91" s="169"/>
      <c r="P91" s="169"/>
      <c r="Q91" s="169"/>
      <c r="R91" s="169"/>
      <c r="S91" s="169"/>
      <c r="T91" s="169"/>
      <c r="U91" s="169"/>
      <c r="V91" s="169"/>
      <c r="W91" s="169"/>
      <c r="X91" s="169"/>
      <c r="Y91" s="169"/>
      <c r="Z91" s="169"/>
      <c r="AA91" s="165"/>
      <c r="AB91" s="165"/>
      <c r="AC91" s="165"/>
      <c r="AD91" s="165"/>
      <c r="AE91" s="165"/>
      <c r="AF91" s="172"/>
      <c r="AG91" s="175"/>
      <c r="AH91" s="176"/>
      <c r="AI91" s="176"/>
      <c r="AJ91" s="173"/>
      <c r="AK91" s="173"/>
      <c r="AL91" s="173"/>
      <c r="AM91" s="173"/>
      <c r="AN91" s="173"/>
      <c r="AO91" s="174"/>
      <c r="AP91" s="197"/>
      <c r="AQ91" s="198"/>
      <c r="AR91" s="198"/>
      <c r="AS91" s="198"/>
      <c r="AT91" s="198"/>
      <c r="AU91" s="198"/>
      <c r="AV91" s="165"/>
      <c r="AW91" s="165"/>
      <c r="AX91" s="165"/>
      <c r="AY91" s="165"/>
      <c r="AZ91" s="165"/>
      <c r="BA91" s="165"/>
      <c r="BB91" s="195"/>
      <c r="BC91" s="195"/>
      <c r="BD91" s="195"/>
      <c r="BE91" s="196"/>
      <c r="BF91" s="223"/>
      <c r="BG91" s="173"/>
      <c r="BH91" s="173"/>
      <c r="BI91" s="190"/>
      <c r="BJ91" s="190"/>
      <c r="BK91" s="190"/>
      <c r="BL91" s="173"/>
      <c r="BM91" s="173"/>
      <c r="BN91" s="174"/>
      <c r="BO91" s="231"/>
      <c r="BP91" s="232"/>
      <c r="BQ91" s="233"/>
      <c r="BR91" s="173"/>
      <c r="BS91" s="173"/>
      <c r="BT91" s="173"/>
      <c r="BU91" s="173"/>
      <c r="BV91" s="173"/>
      <c r="BW91" s="173"/>
      <c r="BX91" s="173"/>
      <c r="BY91" s="173"/>
      <c r="BZ91" s="173"/>
      <c r="CA91" s="173"/>
      <c r="CB91" s="173"/>
      <c r="CC91" s="173"/>
      <c r="CD91" s="173"/>
      <c r="CE91" s="173"/>
      <c r="CF91" s="174"/>
      <c r="CG91" s="164"/>
      <c r="CH91" s="164"/>
      <c r="CI91" s="164"/>
      <c r="CJ91" s="164"/>
      <c r="CK91" s="372"/>
    </row>
    <row r="92" spans="2:89" ht="14.1" customHeight="1" x14ac:dyDescent="0.2">
      <c r="B92" s="192" t="str">
        <f t="shared" ref="B92" si="345">IF(ISBLANK(L92),"",B90+AP90)</f>
        <v/>
      </c>
      <c r="C92" s="190"/>
      <c r="D92" s="190"/>
      <c r="E92" s="190" t="str">
        <f t="shared" ref="E92" si="346">IF(ISBLANK(L92),"",IF(B92&gt;=25000,27+ROUNDDOWN((B92-25000)/5000,0),IF(B92&gt;=10000,21+ROUNDDOWN((B92-10000)/2500,0),IF(B92&gt;=5000,16+ROUNDDOWN((B92-5000)/1000,0),IF(B92&gt;=2000,10+ROUNDDOWN((B92-2000)/500,0),IF(B92&gt;=250,3+ROUNDDOWN((B92-250)/250,0),IF(B92&gt;=100,2,1)))))))</f>
        <v/>
      </c>
      <c r="F92" s="190"/>
      <c r="G92" s="191"/>
      <c r="H92" s="193"/>
      <c r="I92" s="165"/>
      <c r="J92" s="165"/>
      <c r="K92" s="165"/>
      <c r="L92" s="169"/>
      <c r="M92" s="169"/>
      <c r="N92" s="169"/>
      <c r="O92" s="169"/>
      <c r="P92" s="169"/>
      <c r="Q92" s="169"/>
      <c r="R92" s="169"/>
      <c r="S92" s="169"/>
      <c r="T92" s="169"/>
      <c r="U92" s="169"/>
      <c r="V92" s="169"/>
      <c r="W92" s="169"/>
      <c r="X92" s="169"/>
      <c r="Y92" s="169"/>
      <c r="Z92" s="169"/>
      <c r="AA92" s="165"/>
      <c r="AB92" s="165"/>
      <c r="AC92" s="165"/>
      <c r="AD92" s="165"/>
      <c r="AE92" s="165"/>
      <c r="AF92" s="172"/>
      <c r="AG92" s="175">
        <f>IF(AND(H92="Skills",AA92=0),VLOOKUP(L92,'TE Kosten je Stufe'!$A$2:$B$82,2,FALSE),IF(AND(H92="Waffen",AA92=0),VLOOKUP(L92,'TE Kosten je Stufe'!$A$2:$B$82,2,FALSE),IF(H92="Zauber",VLOOKUP(Lernen!L92,ZauberGesamt,3,FALSE),IF(H92="Dweomer",VLOOKUP(Lernen!L92,DweomerGesamt,3,FALSE),IF(H92="Wunder",VLOOKUP(Lernen!L92,WunderGesamt,3,FALSE),IF(H92="Thauma",VLOOKUP(Lernen!L92,ThaumaturgieGesamt,3,FALSE),0))))))</f>
        <v>0</v>
      </c>
      <c r="AH92" s="176"/>
      <c r="AI92" s="176"/>
      <c r="AJ92" s="173">
        <f>SUMPRODUCT(('TE Kosten je Stufe'!A$2:A$82=L92)*('TE Kosten je Stufe'!C$1:S$1&gt;AA92)*('TE Kosten je Stufe'!C$1:S$1&lt;=AD92)*('TE Kosten je Stufe'!C$2:S$82))</f>
        <v>0</v>
      </c>
      <c r="AK92" s="173"/>
      <c r="AL92" s="173"/>
      <c r="AM92" s="173" t="str">
        <f>IF(ISBLANK(L92),"",IF(H92="Zauber",INDEX(KlasseKostenKat,MATCH(VLOOKUP(L92,ZauberGesamt,4,FALSE),SkillKatListe,0),MATCH(Klasse,KlassenListe2,0)),IF(H92="Thauma",INDEX(KlasseKostenKat,MATCH(VLOOKUP(L92,ThaumaturgieGesamt,4,FALSE),SkillKatListe,0),MATCH(Klasse,KlassenListe2,0)),IF(H92="Wunder",INDEX(KlasseKostenKat,MATCH(VLOOKUP(L92,WunderGesamt,4,FALSE),SkillKatListe,0),MATCH(Klasse,KlassenListe2,0)),IF(H92="Dweomer",INDEX(KlasseKostenKat,MATCH(VLOOKUP(L92,DweomerGesamt,4,FALSE),SkillKatListe,0),MATCH(Klasse,KlassenListe2,0)),INDEX(KlasseKostenSkill,MATCH(L92,SkillNamenListe,0),MATCH(Klasse,KlassenListe2,0)))))))</f>
        <v/>
      </c>
      <c r="AN92" s="173"/>
      <c r="AO92" s="174"/>
      <c r="AP92" s="197"/>
      <c r="AQ92" s="198"/>
      <c r="AR92" s="198"/>
      <c r="AS92" s="198"/>
      <c r="AT92" s="198"/>
      <c r="AU92" s="198"/>
      <c r="AV92" s="165"/>
      <c r="AW92" s="165"/>
      <c r="AX92" s="165"/>
      <c r="AY92" s="165"/>
      <c r="AZ92" s="165"/>
      <c r="BA92" s="165"/>
      <c r="BB92" s="194"/>
      <c r="BC92" s="195"/>
      <c r="BD92" s="195"/>
      <c r="BE92" s="196"/>
      <c r="BF92" s="223">
        <f>IF(AY92="X",20,IF(OR(H92="Zauber",H92="Dweomer",H92="Wunder",H92="Thauma"),SUM(AV92*$AB$11)+((AG92-AS92)*$AB$8),SUM(AV92*$AB$11)+((AJ92-AS92)*$AB$4)+(AG92*$AB$6)))</f>
        <v>0</v>
      </c>
      <c r="BG92" s="173"/>
      <c r="BH92" s="173"/>
      <c r="BI92" s="190">
        <f t="shared" ref="BI92" si="347">IF(OR(H92="skills",H92="Waffen"),(AG92*6)+(AJ92*2),IF(AY92="X",2,(AG92*4)))</f>
        <v>0</v>
      </c>
      <c r="BJ92" s="190"/>
      <c r="BK92" s="190"/>
      <c r="BL92" s="173">
        <f t="shared" ref="BL92" si="348">IF(ISBLANK(L92),,IF(OR(H92="Zauber",H92="Dweomer",H92="Thauma",H92="Wunder"),SUM(AG92*AM92),SUM((AG92*AM92*3)+(AJ92*AM92))))</f>
        <v>0</v>
      </c>
      <c r="BM92" s="173"/>
      <c r="BN92" s="174"/>
      <c r="BO92" s="228" t="str">
        <f t="shared" ref="BO92" si="349">IF(ISBLANK(L92),"",IF(OR(H92="Skills",H92="Waffen"),((AJ92-AS92)*AM92)+(AG92*AM92*3)-AP92-AV92-(ROUND(BL92*BB92,0)),IF(AY92="X",SUM(ROUND((AG92*AM92)/3,0)-AP92),(AG92-AS92)*AM92-AP92-AV92-(ROUND(BL92*BB92,0)))))</f>
        <v/>
      </c>
      <c r="BP92" s="229"/>
      <c r="BQ92" s="230"/>
      <c r="BR92" s="173" t="str">
        <f t="shared" ref="BR92" si="350">IF(BL92&lt;1,"noch nicht gelernt",IF(CG92&lt;&gt;"",CG92,IF(CJ92&lt;&gt;"",CJ92,IF(CH92&lt;&gt;"",CH92,IF(CI92&lt;&gt;"",CI92,IF(CK92&lt;&gt;"",CK92,"Alles OK"))))))</f>
        <v>noch nicht gelernt</v>
      </c>
      <c r="BS92" s="173"/>
      <c r="BT92" s="173"/>
      <c r="BU92" s="173"/>
      <c r="BV92" s="173"/>
      <c r="BW92" s="173"/>
      <c r="BX92" s="173"/>
      <c r="BY92" s="173"/>
      <c r="BZ92" s="173"/>
      <c r="CA92" s="173"/>
      <c r="CB92" s="173"/>
      <c r="CC92" s="173"/>
      <c r="CD92" s="173"/>
      <c r="CE92" s="173"/>
      <c r="CF92" s="174"/>
      <c r="CG92" s="164" t="str">
        <f t="shared" ref="CG92" si="351">IF(AND(AY92&lt;&gt;"",OR(BB92&lt;&gt;"",AS92&lt;&gt;"")),"Rolle/Ogam ohne PP/Bücher/Lehrer","")</f>
        <v/>
      </c>
      <c r="CH92" s="164" t="str">
        <f t="shared" ref="CH92" si="352">IF(AND(AY92="X",OR(H92="Skills",H92="Waffen")),"Rolle/Ogam geht nur bei Zaubern","")</f>
        <v/>
      </c>
      <c r="CI92" s="164" t="str">
        <f t="shared" ref="CI92" si="353">IF(BO92&lt;0,"Es wurden zu viele Punkte eingesetzt.","")</f>
        <v/>
      </c>
      <c r="CJ92" s="164"/>
      <c r="CK92" s="372" t="str">
        <f t="shared" ref="CK92" si="354">IF(BO92&gt;0,"Es fehlen noch Punkte","")</f>
        <v>Es fehlen noch Punkte</v>
      </c>
    </row>
    <row r="93" spans="2:89" ht="14.1" customHeight="1" x14ac:dyDescent="0.2">
      <c r="B93" s="192"/>
      <c r="C93" s="190"/>
      <c r="D93" s="190"/>
      <c r="E93" s="190"/>
      <c r="F93" s="190"/>
      <c r="G93" s="191"/>
      <c r="H93" s="193"/>
      <c r="I93" s="165"/>
      <c r="J93" s="165"/>
      <c r="K93" s="165"/>
      <c r="L93" s="169"/>
      <c r="M93" s="169"/>
      <c r="N93" s="169"/>
      <c r="O93" s="169"/>
      <c r="P93" s="169"/>
      <c r="Q93" s="169"/>
      <c r="R93" s="169"/>
      <c r="S93" s="169"/>
      <c r="T93" s="169"/>
      <c r="U93" s="169"/>
      <c r="V93" s="169"/>
      <c r="W93" s="169"/>
      <c r="X93" s="169"/>
      <c r="Y93" s="169"/>
      <c r="Z93" s="169"/>
      <c r="AA93" s="165"/>
      <c r="AB93" s="165"/>
      <c r="AC93" s="165"/>
      <c r="AD93" s="165"/>
      <c r="AE93" s="165"/>
      <c r="AF93" s="172"/>
      <c r="AG93" s="175"/>
      <c r="AH93" s="176"/>
      <c r="AI93" s="176"/>
      <c r="AJ93" s="173"/>
      <c r="AK93" s="173"/>
      <c r="AL93" s="173"/>
      <c r="AM93" s="173"/>
      <c r="AN93" s="173"/>
      <c r="AO93" s="174"/>
      <c r="AP93" s="197"/>
      <c r="AQ93" s="198"/>
      <c r="AR93" s="198"/>
      <c r="AS93" s="198"/>
      <c r="AT93" s="198"/>
      <c r="AU93" s="198"/>
      <c r="AV93" s="165"/>
      <c r="AW93" s="165"/>
      <c r="AX93" s="165"/>
      <c r="AY93" s="165"/>
      <c r="AZ93" s="165"/>
      <c r="BA93" s="165"/>
      <c r="BB93" s="195"/>
      <c r="BC93" s="195"/>
      <c r="BD93" s="195"/>
      <c r="BE93" s="196"/>
      <c r="BF93" s="223"/>
      <c r="BG93" s="173"/>
      <c r="BH93" s="173"/>
      <c r="BI93" s="190"/>
      <c r="BJ93" s="190"/>
      <c r="BK93" s="190"/>
      <c r="BL93" s="173"/>
      <c r="BM93" s="173"/>
      <c r="BN93" s="174"/>
      <c r="BO93" s="231"/>
      <c r="BP93" s="232"/>
      <c r="BQ93" s="233"/>
      <c r="BR93" s="173"/>
      <c r="BS93" s="173"/>
      <c r="BT93" s="173"/>
      <c r="BU93" s="173"/>
      <c r="BV93" s="173"/>
      <c r="BW93" s="173"/>
      <c r="BX93" s="173"/>
      <c r="BY93" s="173"/>
      <c r="BZ93" s="173"/>
      <c r="CA93" s="173"/>
      <c r="CB93" s="173"/>
      <c r="CC93" s="173"/>
      <c r="CD93" s="173"/>
      <c r="CE93" s="173"/>
      <c r="CF93" s="174"/>
      <c r="CG93" s="164"/>
      <c r="CH93" s="164"/>
      <c r="CI93" s="164"/>
      <c r="CJ93" s="164"/>
      <c r="CK93" s="372"/>
    </row>
    <row r="94" spans="2:89" ht="14.1" customHeight="1" x14ac:dyDescent="0.2">
      <c r="B94" s="192" t="str">
        <f t="shared" ref="B94" si="355">IF(ISBLANK(L94),"",B92+AP92)</f>
        <v/>
      </c>
      <c r="C94" s="190"/>
      <c r="D94" s="190"/>
      <c r="E94" s="190" t="str">
        <f t="shared" ref="E94" si="356">IF(ISBLANK(L94),"",IF(B94&gt;=25000,27+ROUNDDOWN((B94-25000)/5000,0),IF(B94&gt;=10000,21+ROUNDDOWN((B94-10000)/2500,0),IF(B94&gt;=5000,16+ROUNDDOWN((B94-5000)/1000,0),IF(B94&gt;=2000,10+ROUNDDOWN((B94-2000)/500,0),IF(B94&gt;=250,3+ROUNDDOWN((B94-250)/250,0),IF(B94&gt;=100,2,1)))))))</f>
        <v/>
      </c>
      <c r="F94" s="190"/>
      <c r="G94" s="191"/>
      <c r="H94" s="193"/>
      <c r="I94" s="165"/>
      <c r="J94" s="165"/>
      <c r="K94" s="165"/>
      <c r="L94" s="169"/>
      <c r="M94" s="169"/>
      <c r="N94" s="169"/>
      <c r="O94" s="169"/>
      <c r="P94" s="169"/>
      <c r="Q94" s="169"/>
      <c r="R94" s="169"/>
      <c r="S94" s="169"/>
      <c r="T94" s="169"/>
      <c r="U94" s="169"/>
      <c r="V94" s="169"/>
      <c r="W94" s="169"/>
      <c r="X94" s="169"/>
      <c r="Y94" s="169"/>
      <c r="Z94" s="169"/>
      <c r="AA94" s="165"/>
      <c r="AB94" s="165"/>
      <c r="AC94" s="165"/>
      <c r="AD94" s="165"/>
      <c r="AE94" s="165"/>
      <c r="AF94" s="172"/>
      <c r="AG94" s="175">
        <f>IF(AND(H94="Skills",AA94=0),VLOOKUP(L94,'TE Kosten je Stufe'!$A$2:$B$82,2,FALSE),IF(AND(H94="Waffen",AA94=0),VLOOKUP(L94,'TE Kosten je Stufe'!$A$2:$B$82,2,FALSE),IF(H94="Zauber",VLOOKUP(Lernen!L94,ZauberGesamt,3,FALSE),IF(H94="Dweomer",VLOOKUP(Lernen!L94,DweomerGesamt,3,FALSE),IF(H94="Wunder",VLOOKUP(Lernen!L94,WunderGesamt,3,FALSE),IF(H94="Thauma",VLOOKUP(Lernen!L94,ThaumaturgieGesamt,3,FALSE),0))))))</f>
        <v>0</v>
      </c>
      <c r="AH94" s="176"/>
      <c r="AI94" s="176"/>
      <c r="AJ94" s="173">
        <f>SUMPRODUCT(('TE Kosten je Stufe'!A$2:A$82=L94)*('TE Kosten je Stufe'!C$1:S$1&gt;AA94)*('TE Kosten je Stufe'!C$1:S$1&lt;=AD94)*('TE Kosten je Stufe'!C$2:S$82))</f>
        <v>0</v>
      </c>
      <c r="AK94" s="173"/>
      <c r="AL94" s="173"/>
      <c r="AM94" s="173" t="str">
        <f>IF(ISBLANK(L94),"",IF(H94="Zauber",INDEX(KlasseKostenKat,MATCH(VLOOKUP(L94,ZauberGesamt,4,FALSE),SkillKatListe,0),MATCH(Klasse,KlassenListe2,0)),IF(H94="Thauma",INDEX(KlasseKostenKat,MATCH(VLOOKUP(L94,ThaumaturgieGesamt,4,FALSE),SkillKatListe,0),MATCH(Klasse,KlassenListe2,0)),IF(H94="Wunder",INDEX(KlasseKostenKat,MATCH(VLOOKUP(L94,WunderGesamt,4,FALSE),SkillKatListe,0),MATCH(Klasse,KlassenListe2,0)),IF(H94="Dweomer",INDEX(KlasseKostenKat,MATCH(VLOOKUP(L94,DweomerGesamt,4,FALSE),SkillKatListe,0),MATCH(Klasse,KlassenListe2,0)),INDEX(KlasseKostenSkill,MATCH(L94,SkillNamenListe,0),MATCH(Klasse,KlassenListe2,0)))))))</f>
        <v/>
      </c>
      <c r="AN94" s="173"/>
      <c r="AO94" s="174"/>
      <c r="AP94" s="197"/>
      <c r="AQ94" s="198"/>
      <c r="AR94" s="198"/>
      <c r="AS94" s="198"/>
      <c r="AT94" s="198"/>
      <c r="AU94" s="198"/>
      <c r="AV94" s="165"/>
      <c r="AW94" s="165"/>
      <c r="AX94" s="165"/>
      <c r="AY94" s="165"/>
      <c r="AZ94" s="165"/>
      <c r="BA94" s="165"/>
      <c r="BB94" s="194"/>
      <c r="BC94" s="195"/>
      <c r="BD94" s="195"/>
      <c r="BE94" s="196"/>
      <c r="BF94" s="223">
        <f>IF(AY94="X",20,IF(OR(H94="Zauber",H94="Dweomer",H94="Wunder",H94="Thauma"),SUM(AV94*$AB$11)+((AG94-AS94)*$AB$8),SUM(AV94*$AB$11)+((AJ94-AS94)*$AB$4)+(AG94*$AB$6)))</f>
        <v>0</v>
      </c>
      <c r="BG94" s="173"/>
      <c r="BH94" s="173"/>
      <c r="BI94" s="190">
        <f t="shared" ref="BI94" si="357">IF(OR(H94="skills",H94="Waffen"),(AG94*6)+(AJ94*2),IF(AY94="X",2,(AG94*4)))</f>
        <v>0</v>
      </c>
      <c r="BJ94" s="190"/>
      <c r="BK94" s="190"/>
      <c r="BL94" s="173">
        <f t="shared" ref="BL94" si="358">IF(ISBLANK(L94),,IF(OR(H94="Zauber",H94="Dweomer",H94="Thauma",H94="Wunder"),SUM(AG94*AM94),SUM((AG94*AM94*3)+(AJ94*AM94))))</f>
        <v>0</v>
      </c>
      <c r="BM94" s="173"/>
      <c r="BN94" s="174"/>
      <c r="BO94" s="228" t="str">
        <f t="shared" ref="BO94" si="359">IF(ISBLANK(L94),"",IF(OR(H94="Skills",H94="Waffen"),((AJ94-AS94)*AM94)+(AG94*AM94*3)-AP94-AV94-(ROUND(BL94*BB94,0)),IF(AY94="X",SUM(ROUND((AG94*AM94)/3,0)-AP94),(AG94-AS94)*AM94-AP94-AV94-(ROUND(BL94*BB94,0)))))</f>
        <v/>
      </c>
      <c r="BP94" s="229"/>
      <c r="BQ94" s="230"/>
      <c r="BR94" s="173" t="str">
        <f t="shared" ref="BR94" si="360">IF(BL94&lt;1,"noch nicht gelernt",IF(CG94&lt;&gt;"",CG94,IF(CJ94&lt;&gt;"",CJ94,IF(CH94&lt;&gt;"",CH94,IF(CI94&lt;&gt;"",CI94,IF(CK94&lt;&gt;"",CK94,"Alles OK"))))))</f>
        <v>noch nicht gelernt</v>
      </c>
      <c r="BS94" s="173"/>
      <c r="BT94" s="173"/>
      <c r="BU94" s="173"/>
      <c r="BV94" s="173"/>
      <c r="BW94" s="173"/>
      <c r="BX94" s="173"/>
      <c r="BY94" s="173"/>
      <c r="BZ94" s="173"/>
      <c r="CA94" s="173"/>
      <c r="CB94" s="173"/>
      <c r="CC94" s="173"/>
      <c r="CD94" s="173"/>
      <c r="CE94" s="173"/>
      <c r="CF94" s="174"/>
      <c r="CG94" s="164" t="str">
        <f t="shared" ref="CG94" si="361">IF(AND(AY94&lt;&gt;"",OR(BB94&lt;&gt;"",AS94&lt;&gt;"")),"Rolle/Ogam ohne PP/Bücher/Lehrer","")</f>
        <v/>
      </c>
      <c r="CH94" s="164" t="str">
        <f t="shared" ref="CH94" si="362">IF(AND(AY94="X",OR(H94="Skills",H94="Waffen")),"Rolle/Ogam geht nur bei Zaubern","")</f>
        <v/>
      </c>
      <c r="CI94" s="164" t="str">
        <f t="shared" ref="CI94" si="363">IF(BO94&lt;0,"Es wurden zu viele Punkte eingesetzt.","")</f>
        <v/>
      </c>
      <c r="CJ94" s="164"/>
      <c r="CK94" s="372" t="str">
        <f t="shared" ref="CK94" si="364">IF(BO94&gt;0,"Es fehlen noch Punkte","")</f>
        <v>Es fehlen noch Punkte</v>
      </c>
    </row>
    <row r="95" spans="2:89" ht="14.1" customHeight="1" x14ac:dyDescent="0.2">
      <c r="B95" s="192"/>
      <c r="C95" s="190"/>
      <c r="D95" s="190"/>
      <c r="E95" s="190"/>
      <c r="F95" s="190"/>
      <c r="G95" s="191"/>
      <c r="H95" s="193"/>
      <c r="I95" s="165"/>
      <c r="J95" s="165"/>
      <c r="K95" s="165"/>
      <c r="L95" s="169"/>
      <c r="M95" s="169"/>
      <c r="N95" s="169"/>
      <c r="O95" s="169"/>
      <c r="P95" s="169"/>
      <c r="Q95" s="169"/>
      <c r="R95" s="169"/>
      <c r="S95" s="169"/>
      <c r="T95" s="169"/>
      <c r="U95" s="169"/>
      <c r="V95" s="169"/>
      <c r="W95" s="169"/>
      <c r="X95" s="169"/>
      <c r="Y95" s="169"/>
      <c r="Z95" s="169"/>
      <c r="AA95" s="165"/>
      <c r="AB95" s="165"/>
      <c r="AC95" s="165"/>
      <c r="AD95" s="165"/>
      <c r="AE95" s="165"/>
      <c r="AF95" s="172"/>
      <c r="AG95" s="175"/>
      <c r="AH95" s="176"/>
      <c r="AI95" s="176"/>
      <c r="AJ95" s="173"/>
      <c r="AK95" s="173"/>
      <c r="AL95" s="173"/>
      <c r="AM95" s="173"/>
      <c r="AN95" s="173"/>
      <c r="AO95" s="174"/>
      <c r="AP95" s="197"/>
      <c r="AQ95" s="198"/>
      <c r="AR95" s="198"/>
      <c r="AS95" s="198"/>
      <c r="AT95" s="198"/>
      <c r="AU95" s="198"/>
      <c r="AV95" s="165"/>
      <c r="AW95" s="165"/>
      <c r="AX95" s="165"/>
      <c r="AY95" s="165"/>
      <c r="AZ95" s="165"/>
      <c r="BA95" s="165"/>
      <c r="BB95" s="195"/>
      <c r="BC95" s="195"/>
      <c r="BD95" s="195"/>
      <c r="BE95" s="196"/>
      <c r="BF95" s="223"/>
      <c r="BG95" s="173"/>
      <c r="BH95" s="173"/>
      <c r="BI95" s="190"/>
      <c r="BJ95" s="190"/>
      <c r="BK95" s="190"/>
      <c r="BL95" s="173"/>
      <c r="BM95" s="173"/>
      <c r="BN95" s="174"/>
      <c r="BO95" s="231"/>
      <c r="BP95" s="232"/>
      <c r="BQ95" s="233"/>
      <c r="BR95" s="173"/>
      <c r="BS95" s="173"/>
      <c r="BT95" s="173"/>
      <c r="BU95" s="173"/>
      <c r="BV95" s="173"/>
      <c r="BW95" s="173"/>
      <c r="BX95" s="173"/>
      <c r="BY95" s="173"/>
      <c r="BZ95" s="173"/>
      <c r="CA95" s="173"/>
      <c r="CB95" s="173"/>
      <c r="CC95" s="173"/>
      <c r="CD95" s="173"/>
      <c r="CE95" s="173"/>
      <c r="CF95" s="174"/>
      <c r="CG95" s="164"/>
      <c r="CH95" s="164"/>
      <c r="CI95" s="164"/>
      <c r="CJ95" s="164"/>
      <c r="CK95" s="372"/>
    </row>
    <row r="96" spans="2:89" ht="14.1" customHeight="1" x14ac:dyDescent="0.2">
      <c r="B96" s="192" t="str">
        <f t="shared" ref="B96" si="365">IF(ISBLANK(L96),"",B94+AP94)</f>
        <v/>
      </c>
      <c r="C96" s="190"/>
      <c r="D96" s="190"/>
      <c r="E96" s="190" t="str">
        <f t="shared" ref="E96" si="366">IF(ISBLANK(L96),"",IF(B96&gt;=25000,27+ROUNDDOWN((B96-25000)/5000,0),IF(B96&gt;=10000,21+ROUNDDOWN((B96-10000)/2500,0),IF(B96&gt;=5000,16+ROUNDDOWN((B96-5000)/1000,0),IF(B96&gt;=2000,10+ROUNDDOWN((B96-2000)/500,0),IF(B96&gt;=250,3+ROUNDDOWN((B96-250)/250,0),IF(B96&gt;=100,2,1)))))))</f>
        <v/>
      </c>
      <c r="F96" s="190"/>
      <c r="G96" s="191"/>
      <c r="H96" s="193"/>
      <c r="I96" s="165"/>
      <c r="J96" s="165"/>
      <c r="K96" s="165"/>
      <c r="L96" s="169"/>
      <c r="M96" s="169"/>
      <c r="N96" s="169"/>
      <c r="O96" s="169"/>
      <c r="P96" s="169"/>
      <c r="Q96" s="169"/>
      <c r="R96" s="169"/>
      <c r="S96" s="169"/>
      <c r="T96" s="169"/>
      <c r="U96" s="169"/>
      <c r="V96" s="169"/>
      <c r="W96" s="169"/>
      <c r="X96" s="169"/>
      <c r="Y96" s="169"/>
      <c r="Z96" s="169"/>
      <c r="AA96" s="165"/>
      <c r="AB96" s="165"/>
      <c r="AC96" s="165"/>
      <c r="AD96" s="165"/>
      <c r="AE96" s="165"/>
      <c r="AF96" s="172"/>
      <c r="AG96" s="175">
        <f>IF(AND(H96="Skills",AA96=0),VLOOKUP(L96,'TE Kosten je Stufe'!$A$2:$B$82,2,FALSE),IF(AND(H96="Waffen",AA96=0),VLOOKUP(L96,'TE Kosten je Stufe'!$A$2:$B$82,2,FALSE),IF(H96="Zauber",VLOOKUP(Lernen!L96,ZauberGesamt,3,FALSE),IF(H96="Dweomer",VLOOKUP(Lernen!L96,DweomerGesamt,3,FALSE),IF(H96="Wunder",VLOOKUP(Lernen!L96,WunderGesamt,3,FALSE),IF(H96="Thauma",VLOOKUP(Lernen!L96,ThaumaturgieGesamt,3,FALSE),0))))))</f>
        <v>0</v>
      </c>
      <c r="AH96" s="176"/>
      <c r="AI96" s="176"/>
      <c r="AJ96" s="173">
        <f>SUMPRODUCT(('TE Kosten je Stufe'!A$2:A$82=L96)*('TE Kosten je Stufe'!C$1:S$1&gt;AA96)*('TE Kosten je Stufe'!C$1:S$1&lt;=AD96)*('TE Kosten je Stufe'!C$2:S$82))</f>
        <v>0</v>
      </c>
      <c r="AK96" s="173"/>
      <c r="AL96" s="173"/>
      <c r="AM96" s="173" t="str">
        <f>IF(ISBLANK(L96),"",IF(H96="Zauber",INDEX(KlasseKostenKat,MATCH(VLOOKUP(L96,ZauberGesamt,4,FALSE),SkillKatListe,0),MATCH(Klasse,KlassenListe2,0)),IF(H96="Thauma",INDEX(KlasseKostenKat,MATCH(VLOOKUP(L96,ThaumaturgieGesamt,4,FALSE),SkillKatListe,0),MATCH(Klasse,KlassenListe2,0)),IF(H96="Wunder",INDEX(KlasseKostenKat,MATCH(VLOOKUP(L96,WunderGesamt,4,FALSE),SkillKatListe,0),MATCH(Klasse,KlassenListe2,0)),IF(H96="Dweomer",INDEX(KlasseKostenKat,MATCH(VLOOKUP(L96,DweomerGesamt,4,FALSE),SkillKatListe,0),MATCH(Klasse,KlassenListe2,0)),INDEX(KlasseKostenSkill,MATCH(L96,SkillNamenListe,0),MATCH(Klasse,KlassenListe2,0)))))))</f>
        <v/>
      </c>
      <c r="AN96" s="173"/>
      <c r="AO96" s="174"/>
      <c r="AP96" s="197"/>
      <c r="AQ96" s="198"/>
      <c r="AR96" s="198"/>
      <c r="AS96" s="198"/>
      <c r="AT96" s="198"/>
      <c r="AU96" s="198"/>
      <c r="AV96" s="165"/>
      <c r="AW96" s="165"/>
      <c r="AX96" s="165"/>
      <c r="AY96" s="165"/>
      <c r="AZ96" s="165"/>
      <c r="BA96" s="165"/>
      <c r="BB96" s="194"/>
      <c r="BC96" s="195"/>
      <c r="BD96" s="195"/>
      <c r="BE96" s="196"/>
      <c r="BF96" s="223">
        <f>IF(AY96="X",20,IF(OR(H96="Zauber",H96="Dweomer",H96="Wunder",H96="Thauma"),SUM(AV96*$AB$11)+((AG96-AS96)*$AB$8),SUM(AV96*$AB$11)+((AJ96-AS96)*$AB$4)+(AG96*$AB$6)))</f>
        <v>0</v>
      </c>
      <c r="BG96" s="173"/>
      <c r="BH96" s="173"/>
      <c r="BI96" s="190">
        <f t="shared" ref="BI96" si="367">IF(OR(H96="skills",H96="Waffen"),(AG96*6)+(AJ96*2),IF(AY96="X",2,(AG96*4)))</f>
        <v>0</v>
      </c>
      <c r="BJ96" s="190"/>
      <c r="BK96" s="190"/>
      <c r="BL96" s="173">
        <f t="shared" ref="BL96" si="368">IF(ISBLANK(L96),,IF(OR(H96="Zauber",H96="Dweomer",H96="Thauma",H96="Wunder"),SUM(AG96*AM96),SUM((AG96*AM96*3)+(AJ96*AM96))))</f>
        <v>0</v>
      </c>
      <c r="BM96" s="173"/>
      <c r="BN96" s="174"/>
      <c r="BO96" s="228" t="str">
        <f t="shared" ref="BO96" si="369">IF(ISBLANK(L96),"",IF(OR(H96="Skills",H96="Waffen"),((AJ96-AS96)*AM96)+(AG96*AM96*3)-AP96-AV96-(ROUND(BL96*BB96,0)),IF(AY96="X",SUM(ROUND((AG96*AM96)/3,0)-AP96),(AG96-AS96)*AM96-AP96-AV96-(ROUND(BL96*BB96,0)))))</f>
        <v/>
      </c>
      <c r="BP96" s="229"/>
      <c r="BQ96" s="230"/>
      <c r="BR96" s="173" t="str">
        <f t="shared" ref="BR96" si="370">IF(BL96&lt;1,"noch nicht gelernt",IF(CG96&lt;&gt;"",CG96,IF(CJ96&lt;&gt;"",CJ96,IF(CH96&lt;&gt;"",CH96,IF(CI96&lt;&gt;"",CI96,IF(CK96&lt;&gt;"",CK96,"Alles OK"))))))</f>
        <v>noch nicht gelernt</v>
      </c>
      <c r="BS96" s="173"/>
      <c r="BT96" s="173"/>
      <c r="BU96" s="173"/>
      <c r="BV96" s="173"/>
      <c r="BW96" s="173"/>
      <c r="BX96" s="173"/>
      <c r="BY96" s="173"/>
      <c r="BZ96" s="173"/>
      <c r="CA96" s="173"/>
      <c r="CB96" s="173"/>
      <c r="CC96" s="173"/>
      <c r="CD96" s="173"/>
      <c r="CE96" s="173"/>
      <c r="CF96" s="174"/>
      <c r="CG96" s="164" t="str">
        <f t="shared" ref="CG96" si="371">IF(AND(AY96&lt;&gt;"",OR(BB96&lt;&gt;"",AS96&lt;&gt;"")),"Rolle/Ogam ohne PP/Bücher/Lehrer","")</f>
        <v/>
      </c>
      <c r="CH96" s="164" t="str">
        <f t="shared" ref="CH96" si="372">IF(AND(AY96="X",OR(H96="Skills",H96="Waffen")),"Rolle/Ogam geht nur bei Zaubern","")</f>
        <v/>
      </c>
      <c r="CI96" s="164" t="str">
        <f t="shared" ref="CI96" si="373">IF(BO96&lt;0,"Es wurden zu viele Punkte eingesetzt.","")</f>
        <v/>
      </c>
      <c r="CJ96" s="164"/>
      <c r="CK96" s="372" t="str">
        <f t="shared" ref="CK96" si="374">IF(BO96&gt;0,"Es fehlen noch Punkte","")</f>
        <v>Es fehlen noch Punkte</v>
      </c>
    </row>
    <row r="97" spans="2:89" ht="14.1" customHeight="1" x14ac:dyDescent="0.2">
      <c r="B97" s="192"/>
      <c r="C97" s="190"/>
      <c r="D97" s="190"/>
      <c r="E97" s="190"/>
      <c r="F97" s="190"/>
      <c r="G97" s="191"/>
      <c r="H97" s="193"/>
      <c r="I97" s="165"/>
      <c r="J97" s="165"/>
      <c r="K97" s="165"/>
      <c r="L97" s="169"/>
      <c r="M97" s="169"/>
      <c r="N97" s="169"/>
      <c r="O97" s="169"/>
      <c r="P97" s="169"/>
      <c r="Q97" s="169"/>
      <c r="R97" s="169"/>
      <c r="S97" s="169"/>
      <c r="T97" s="169"/>
      <c r="U97" s="169"/>
      <c r="V97" s="169"/>
      <c r="W97" s="169"/>
      <c r="X97" s="169"/>
      <c r="Y97" s="169"/>
      <c r="Z97" s="169"/>
      <c r="AA97" s="165"/>
      <c r="AB97" s="165"/>
      <c r="AC97" s="165"/>
      <c r="AD97" s="165"/>
      <c r="AE97" s="165"/>
      <c r="AF97" s="172"/>
      <c r="AG97" s="175"/>
      <c r="AH97" s="176"/>
      <c r="AI97" s="176"/>
      <c r="AJ97" s="173"/>
      <c r="AK97" s="173"/>
      <c r="AL97" s="173"/>
      <c r="AM97" s="173"/>
      <c r="AN97" s="173"/>
      <c r="AO97" s="174"/>
      <c r="AP97" s="197"/>
      <c r="AQ97" s="198"/>
      <c r="AR97" s="198"/>
      <c r="AS97" s="198"/>
      <c r="AT97" s="198"/>
      <c r="AU97" s="198"/>
      <c r="AV97" s="165"/>
      <c r="AW97" s="165"/>
      <c r="AX97" s="165"/>
      <c r="AY97" s="165"/>
      <c r="AZ97" s="165"/>
      <c r="BA97" s="165"/>
      <c r="BB97" s="195"/>
      <c r="BC97" s="195"/>
      <c r="BD97" s="195"/>
      <c r="BE97" s="196"/>
      <c r="BF97" s="223"/>
      <c r="BG97" s="173"/>
      <c r="BH97" s="173"/>
      <c r="BI97" s="190"/>
      <c r="BJ97" s="190"/>
      <c r="BK97" s="190"/>
      <c r="BL97" s="173"/>
      <c r="BM97" s="173"/>
      <c r="BN97" s="174"/>
      <c r="BO97" s="231"/>
      <c r="BP97" s="232"/>
      <c r="BQ97" s="233"/>
      <c r="BR97" s="173"/>
      <c r="BS97" s="173"/>
      <c r="BT97" s="173"/>
      <c r="BU97" s="173"/>
      <c r="BV97" s="173"/>
      <c r="BW97" s="173"/>
      <c r="BX97" s="173"/>
      <c r="BY97" s="173"/>
      <c r="BZ97" s="173"/>
      <c r="CA97" s="173"/>
      <c r="CB97" s="173"/>
      <c r="CC97" s="173"/>
      <c r="CD97" s="173"/>
      <c r="CE97" s="173"/>
      <c r="CF97" s="174"/>
      <c r="CG97" s="164"/>
      <c r="CH97" s="164"/>
      <c r="CI97" s="164"/>
      <c r="CJ97" s="164"/>
      <c r="CK97" s="372"/>
    </row>
    <row r="98" spans="2:89" ht="14.1" customHeight="1" x14ac:dyDescent="0.2">
      <c r="B98" s="192" t="str">
        <f t="shared" ref="B98" si="375">IF(ISBLANK(L98),"",B96+AP96)</f>
        <v/>
      </c>
      <c r="C98" s="190"/>
      <c r="D98" s="190"/>
      <c r="E98" s="190" t="str">
        <f t="shared" ref="E98" si="376">IF(ISBLANK(L98),"",IF(B98&gt;=25000,27+ROUNDDOWN((B98-25000)/5000,0),IF(B98&gt;=10000,21+ROUNDDOWN((B98-10000)/2500,0),IF(B98&gt;=5000,16+ROUNDDOWN((B98-5000)/1000,0),IF(B98&gt;=2000,10+ROUNDDOWN((B98-2000)/500,0),IF(B98&gt;=250,3+ROUNDDOWN((B98-250)/250,0),IF(B98&gt;=100,2,1)))))))</f>
        <v/>
      </c>
      <c r="F98" s="190"/>
      <c r="G98" s="191"/>
      <c r="H98" s="193"/>
      <c r="I98" s="165"/>
      <c r="J98" s="165"/>
      <c r="K98" s="165"/>
      <c r="L98" s="169"/>
      <c r="M98" s="169"/>
      <c r="N98" s="169"/>
      <c r="O98" s="169"/>
      <c r="P98" s="169"/>
      <c r="Q98" s="169"/>
      <c r="R98" s="169"/>
      <c r="S98" s="169"/>
      <c r="T98" s="169"/>
      <c r="U98" s="169"/>
      <c r="V98" s="169"/>
      <c r="W98" s="169"/>
      <c r="X98" s="169"/>
      <c r="Y98" s="169"/>
      <c r="Z98" s="169"/>
      <c r="AA98" s="165"/>
      <c r="AB98" s="165"/>
      <c r="AC98" s="165"/>
      <c r="AD98" s="165"/>
      <c r="AE98" s="165"/>
      <c r="AF98" s="172"/>
      <c r="AG98" s="175">
        <f>IF(AND(H98="Skills",AA98=0),VLOOKUP(L98,'TE Kosten je Stufe'!$A$2:$B$82,2,FALSE),IF(AND(H98="Waffen",AA98=0),VLOOKUP(L98,'TE Kosten je Stufe'!$A$2:$B$82,2,FALSE),IF(H98="Zauber",VLOOKUP(Lernen!L98,ZauberGesamt,3,FALSE),IF(H98="Dweomer",VLOOKUP(Lernen!L98,DweomerGesamt,3,FALSE),IF(H98="Wunder",VLOOKUP(Lernen!L98,WunderGesamt,3,FALSE),IF(H98="Thauma",VLOOKUP(Lernen!L98,ThaumaturgieGesamt,3,FALSE),0))))))</f>
        <v>0</v>
      </c>
      <c r="AH98" s="176"/>
      <c r="AI98" s="176"/>
      <c r="AJ98" s="173">
        <f>SUMPRODUCT(('TE Kosten je Stufe'!A$2:A$82=L98)*('TE Kosten je Stufe'!C$1:S$1&gt;AA98)*('TE Kosten je Stufe'!C$1:S$1&lt;=AD98)*('TE Kosten je Stufe'!C$2:S$82))</f>
        <v>0</v>
      </c>
      <c r="AK98" s="173"/>
      <c r="AL98" s="173"/>
      <c r="AM98" s="173" t="str">
        <f>IF(ISBLANK(L98),"",IF(H98="Zauber",INDEX(KlasseKostenKat,MATCH(VLOOKUP(L98,ZauberGesamt,4,FALSE),SkillKatListe,0),MATCH(Klasse,KlassenListe2,0)),IF(H98="Thauma",INDEX(KlasseKostenKat,MATCH(VLOOKUP(L98,ThaumaturgieGesamt,4,FALSE),SkillKatListe,0),MATCH(Klasse,KlassenListe2,0)),IF(H98="Wunder",INDEX(KlasseKostenKat,MATCH(VLOOKUP(L98,WunderGesamt,4,FALSE),SkillKatListe,0),MATCH(Klasse,KlassenListe2,0)),IF(H98="Dweomer",INDEX(KlasseKostenKat,MATCH(VLOOKUP(L98,DweomerGesamt,4,FALSE),SkillKatListe,0),MATCH(Klasse,KlassenListe2,0)),INDEX(KlasseKostenSkill,MATCH(L98,SkillNamenListe,0),MATCH(Klasse,KlassenListe2,0)))))))</f>
        <v/>
      </c>
      <c r="AN98" s="173"/>
      <c r="AO98" s="174"/>
      <c r="AP98" s="197"/>
      <c r="AQ98" s="198"/>
      <c r="AR98" s="198"/>
      <c r="AS98" s="198"/>
      <c r="AT98" s="198"/>
      <c r="AU98" s="198"/>
      <c r="AV98" s="165"/>
      <c r="AW98" s="165"/>
      <c r="AX98" s="165"/>
      <c r="AY98" s="165"/>
      <c r="AZ98" s="165"/>
      <c r="BA98" s="165"/>
      <c r="BB98" s="194"/>
      <c r="BC98" s="195"/>
      <c r="BD98" s="195"/>
      <c r="BE98" s="196"/>
      <c r="BF98" s="223">
        <f>IF(AY98="X",20,IF(OR(H98="Zauber",H98="Dweomer",H98="Wunder",H98="Thauma"),SUM(AV98*$AB$11)+((AG98-AS98)*$AB$8),SUM(AV98*$AB$11)+((AJ98-AS98)*$AB$4)+(AG98*$AB$6)))</f>
        <v>0</v>
      </c>
      <c r="BG98" s="173"/>
      <c r="BH98" s="173"/>
      <c r="BI98" s="190">
        <f t="shared" ref="BI98" si="377">IF(OR(H98="skills",H98="Waffen"),(AG98*6)+(AJ98*2),IF(AY98="X",2,(AG98*4)))</f>
        <v>0</v>
      </c>
      <c r="BJ98" s="190"/>
      <c r="BK98" s="190"/>
      <c r="BL98" s="173">
        <f t="shared" ref="BL98" si="378">IF(ISBLANK(L98),,IF(OR(H98="Zauber",H98="Dweomer",H98="Thauma",H98="Wunder"),SUM(AG98*AM98),SUM((AG98*AM98*3)+(AJ98*AM98))))</f>
        <v>0</v>
      </c>
      <c r="BM98" s="173"/>
      <c r="BN98" s="174"/>
      <c r="BO98" s="228" t="str">
        <f t="shared" ref="BO98" si="379">IF(ISBLANK(L98),"",IF(OR(H98="Skills",H98="Waffen"),((AJ98-AS98)*AM98)+(AG98*AM98*3)-AP98-AV98-(ROUND(BL98*BB98,0)),IF(AY98="X",SUM(ROUND((AG98*AM98)/3,0)-AP98),(AG98-AS98)*AM98-AP98-AV98-(ROUND(BL98*BB98,0)))))</f>
        <v/>
      </c>
      <c r="BP98" s="229"/>
      <c r="BQ98" s="230"/>
      <c r="BR98" s="173" t="str">
        <f t="shared" ref="BR98" si="380">IF(BL98&lt;1,"noch nicht gelernt",IF(CG98&lt;&gt;"",CG98,IF(CJ98&lt;&gt;"",CJ98,IF(CH98&lt;&gt;"",CH98,IF(CI98&lt;&gt;"",CI98,IF(CK98&lt;&gt;"",CK98,"Alles OK"))))))</f>
        <v>noch nicht gelernt</v>
      </c>
      <c r="BS98" s="173"/>
      <c r="BT98" s="173"/>
      <c r="BU98" s="173"/>
      <c r="BV98" s="173"/>
      <c r="BW98" s="173"/>
      <c r="BX98" s="173"/>
      <c r="BY98" s="173"/>
      <c r="BZ98" s="173"/>
      <c r="CA98" s="173"/>
      <c r="CB98" s="173"/>
      <c r="CC98" s="173"/>
      <c r="CD98" s="173"/>
      <c r="CE98" s="173"/>
      <c r="CF98" s="174"/>
      <c r="CG98" s="164" t="str">
        <f t="shared" ref="CG98" si="381">IF(AND(AY98&lt;&gt;"",OR(BB98&lt;&gt;"",AS98&lt;&gt;"")),"Rolle/Ogam ohne PP/Bücher/Lehrer","")</f>
        <v/>
      </c>
      <c r="CH98" s="164" t="str">
        <f t="shared" ref="CH98" si="382">IF(AND(AY98="X",OR(H98="Skills",H98="Waffen")),"Rolle/Ogam geht nur bei Zaubern","")</f>
        <v/>
      </c>
      <c r="CI98" s="164" t="str">
        <f t="shared" ref="CI98" si="383">IF(BO98&lt;0,"Es wurden zu viele Punkte eingesetzt.","")</f>
        <v/>
      </c>
      <c r="CJ98" s="164"/>
      <c r="CK98" s="372" t="str">
        <f t="shared" ref="CK98" si="384">IF(BO98&gt;0,"Es fehlen noch Punkte","")</f>
        <v>Es fehlen noch Punkte</v>
      </c>
    </row>
    <row r="99" spans="2:89" ht="14.1" customHeight="1" x14ac:dyDescent="0.2">
      <c r="B99" s="192"/>
      <c r="C99" s="190"/>
      <c r="D99" s="190"/>
      <c r="E99" s="190"/>
      <c r="F99" s="190"/>
      <c r="G99" s="191"/>
      <c r="H99" s="193"/>
      <c r="I99" s="165"/>
      <c r="J99" s="165"/>
      <c r="K99" s="165"/>
      <c r="L99" s="169"/>
      <c r="M99" s="169"/>
      <c r="N99" s="169"/>
      <c r="O99" s="169"/>
      <c r="P99" s="169"/>
      <c r="Q99" s="169"/>
      <c r="R99" s="169"/>
      <c r="S99" s="169"/>
      <c r="T99" s="169"/>
      <c r="U99" s="169"/>
      <c r="V99" s="169"/>
      <c r="W99" s="169"/>
      <c r="X99" s="169"/>
      <c r="Y99" s="169"/>
      <c r="Z99" s="169"/>
      <c r="AA99" s="165"/>
      <c r="AB99" s="165"/>
      <c r="AC99" s="165"/>
      <c r="AD99" s="165"/>
      <c r="AE99" s="165"/>
      <c r="AF99" s="172"/>
      <c r="AG99" s="175"/>
      <c r="AH99" s="176"/>
      <c r="AI99" s="176"/>
      <c r="AJ99" s="173"/>
      <c r="AK99" s="173"/>
      <c r="AL99" s="173"/>
      <c r="AM99" s="173"/>
      <c r="AN99" s="173"/>
      <c r="AO99" s="174"/>
      <c r="AP99" s="197"/>
      <c r="AQ99" s="198"/>
      <c r="AR99" s="198"/>
      <c r="AS99" s="198"/>
      <c r="AT99" s="198"/>
      <c r="AU99" s="198"/>
      <c r="AV99" s="165"/>
      <c r="AW99" s="165"/>
      <c r="AX99" s="165"/>
      <c r="AY99" s="165"/>
      <c r="AZ99" s="165"/>
      <c r="BA99" s="165"/>
      <c r="BB99" s="195"/>
      <c r="BC99" s="195"/>
      <c r="BD99" s="195"/>
      <c r="BE99" s="196"/>
      <c r="BF99" s="223"/>
      <c r="BG99" s="173"/>
      <c r="BH99" s="173"/>
      <c r="BI99" s="190"/>
      <c r="BJ99" s="190"/>
      <c r="BK99" s="190"/>
      <c r="BL99" s="173"/>
      <c r="BM99" s="173"/>
      <c r="BN99" s="174"/>
      <c r="BO99" s="231"/>
      <c r="BP99" s="232"/>
      <c r="BQ99" s="233"/>
      <c r="BR99" s="173"/>
      <c r="BS99" s="173"/>
      <c r="BT99" s="173"/>
      <c r="BU99" s="173"/>
      <c r="BV99" s="173"/>
      <c r="BW99" s="173"/>
      <c r="BX99" s="173"/>
      <c r="BY99" s="173"/>
      <c r="BZ99" s="173"/>
      <c r="CA99" s="173"/>
      <c r="CB99" s="173"/>
      <c r="CC99" s="173"/>
      <c r="CD99" s="173"/>
      <c r="CE99" s="173"/>
      <c r="CF99" s="174"/>
      <c r="CG99" s="164"/>
      <c r="CH99" s="164"/>
      <c r="CI99" s="164"/>
      <c r="CJ99" s="164"/>
      <c r="CK99" s="372"/>
    </row>
    <row r="100" spans="2:89" ht="14.1" customHeight="1" x14ac:dyDescent="0.2">
      <c r="B100" s="192" t="str">
        <f t="shared" ref="B100" si="385">IF(ISBLANK(L100),"",B98+AP98)</f>
        <v/>
      </c>
      <c r="C100" s="190"/>
      <c r="D100" s="190"/>
      <c r="E100" s="190" t="str">
        <f t="shared" ref="E100" si="386">IF(ISBLANK(L100),"",IF(B100&gt;=25000,27+ROUNDDOWN((B100-25000)/5000,0),IF(B100&gt;=10000,21+ROUNDDOWN((B100-10000)/2500,0),IF(B100&gt;=5000,16+ROUNDDOWN((B100-5000)/1000,0),IF(B100&gt;=2000,10+ROUNDDOWN((B100-2000)/500,0),IF(B100&gt;=250,3+ROUNDDOWN((B100-250)/250,0),IF(B100&gt;=100,2,1)))))))</f>
        <v/>
      </c>
      <c r="F100" s="190"/>
      <c r="G100" s="191"/>
      <c r="H100" s="193"/>
      <c r="I100" s="165"/>
      <c r="J100" s="165"/>
      <c r="K100" s="165"/>
      <c r="L100" s="169"/>
      <c r="M100" s="169"/>
      <c r="N100" s="169"/>
      <c r="O100" s="169"/>
      <c r="P100" s="169"/>
      <c r="Q100" s="169"/>
      <c r="R100" s="169"/>
      <c r="S100" s="169"/>
      <c r="T100" s="169"/>
      <c r="U100" s="169"/>
      <c r="V100" s="169"/>
      <c r="W100" s="169"/>
      <c r="X100" s="169"/>
      <c r="Y100" s="169"/>
      <c r="Z100" s="169"/>
      <c r="AA100" s="165"/>
      <c r="AB100" s="165"/>
      <c r="AC100" s="165"/>
      <c r="AD100" s="165"/>
      <c r="AE100" s="165"/>
      <c r="AF100" s="172"/>
      <c r="AG100" s="175">
        <f>IF(AND(H100="Skills",AA100=0),VLOOKUP(L100,'TE Kosten je Stufe'!$A$2:$B$82,2,FALSE),IF(AND(H100="Waffen",AA100=0),VLOOKUP(L100,'TE Kosten je Stufe'!$A$2:$B$82,2,FALSE),IF(H100="Zauber",VLOOKUP(Lernen!L100,ZauberGesamt,3,FALSE),IF(H100="Dweomer",VLOOKUP(Lernen!L100,DweomerGesamt,3,FALSE),IF(H100="Wunder",VLOOKUP(Lernen!L100,WunderGesamt,3,FALSE),IF(H100="Thauma",VLOOKUP(Lernen!L100,ThaumaturgieGesamt,3,FALSE),0))))))</f>
        <v>0</v>
      </c>
      <c r="AH100" s="176"/>
      <c r="AI100" s="176"/>
      <c r="AJ100" s="173">
        <f>SUMPRODUCT(('TE Kosten je Stufe'!A$2:A$82=L100)*('TE Kosten je Stufe'!C$1:S$1&gt;AA100)*('TE Kosten je Stufe'!C$1:S$1&lt;=AD100)*('TE Kosten je Stufe'!C$2:S$82))</f>
        <v>0</v>
      </c>
      <c r="AK100" s="173"/>
      <c r="AL100" s="173"/>
      <c r="AM100" s="173" t="str">
        <f>IF(ISBLANK(L100),"",IF(H100="Zauber",INDEX(KlasseKostenKat,MATCH(VLOOKUP(L100,ZauberGesamt,4,FALSE),SkillKatListe,0),MATCH(Klasse,KlassenListe2,0)),IF(H100="Thauma",INDEX(KlasseKostenKat,MATCH(VLOOKUP(L100,ThaumaturgieGesamt,4,FALSE),SkillKatListe,0),MATCH(Klasse,KlassenListe2,0)),IF(H100="Wunder",INDEX(KlasseKostenKat,MATCH(VLOOKUP(L100,WunderGesamt,4,FALSE),SkillKatListe,0),MATCH(Klasse,KlassenListe2,0)),IF(H100="Dweomer",INDEX(KlasseKostenKat,MATCH(VLOOKUP(L100,DweomerGesamt,4,FALSE),SkillKatListe,0),MATCH(Klasse,KlassenListe2,0)),INDEX(KlasseKostenSkill,MATCH(L100,SkillNamenListe,0),MATCH(Klasse,KlassenListe2,0)))))))</f>
        <v/>
      </c>
      <c r="AN100" s="173"/>
      <c r="AO100" s="174"/>
      <c r="AP100" s="197"/>
      <c r="AQ100" s="198"/>
      <c r="AR100" s="198"/>
      <c r="AS100" s="198"/>
      <c r="AT100" s="198"/>
      <c r="AU100" s="198"/>
      <c r="AV100" s="165"/>
      <c r="AW100" s="165"/>
      <c r="AX100" s="165"/>
      <c r="AY100" s="165"/>
      <c r="AZ100" s="165"/>
      <c r="BA100" s="165"/>
      <c r="BB100" s="194"/>
      <c r="BC100" s="195"/>
      <c r="BD100" s="195"/>
      <c r="BE100" s="196"/>
      <c r="BF100" s="223">
        <f>IF(AY100="X",20,IF(OR(H100="Zauber",H100="Dweomer",H100="Wunder",H100="Thauma"),SUM(AV100*$AB$11)+((AG100-AS100)*$AB$8),SUM(AV100*$AB$11)+((AJ100-AS100)*$AB$4)+(AG100*$AB$6)))</f>
        <v>0</v>
      </c>
      <c r="BG100" s="173"/>
      <c r="BH100" s="173"/>
      <c r="BI100" s="190">
        <f t="shared" ref="BI100" si="387">IF(OR(H100="skills",H100="Waffen"),(AG100*6)+(AJ100*2),IF(AY100="X",2,(AG100*4)))</f>
        <v>0</v>
      </c>
      <c r="BJ100" s="190"/>
      <c r="BK100" s="190"/>
      <c r="BL100" s="173">
        <f t="shared" ref="BL100" si="388">IF(ISBLANK(L100),,IF(OR(H100="Zauber",H100="Dweomer",H100="Thauma",H100="Wunder"),SUM(AG100*AM100),SUM((AG100*AM100*3)+(AJ100*AM100))))</f>
        <v>0</v>
      </c>
      <c r="BM100" s="173"/>
      <c r="BN100" s="174"/>
      <c r="BO100" s="228" t="str">
        <f t="shared" ref="BO100" si="389">IF(ISBLANK(L100),"",IF(OR(H100="Skills",H100="Waffen"),((AJ100-AS100)*AM100)+(AG100*AM100*3)-AP100-AV100-(ROUND(BL100*BB100,0)),IF(AY100="X",SUM(ROUND((AG100*AM100)/3,0)-AP100),(AG100-AS100)*AM100-AP100-AV100-(ROUND(BL100*BB100,0)))))</f>
        <v/>
      </c>
      <c r="BP100" s="229"/>
      <c r="BQ100" s="230"/>
      <c r="BR100" s="173" t="str">
        <f t="shared" ref="BR100" si="390">IF(BL100&lt;1,"noch nicht gelernt",IF(CG100&lt;&gt;"",CG100,IF(CJ100&lt;&gt;"",CJ100,IF(CH100&lt;&gt;"",CH100,IF(CI100&lt;&gt;"",CI100,IF(CK100&lt;&gt;"",CK100,"Alles OK"))))))</f>
        <v>noch nicht gelernt</v>
      </c>
      <c r="BS100" s="173"/>
      <c r="BT100" s="173"/>
      <c r="BU100" s="173"/>
      <c r="BV100" s="173"/>
      <c r="BW100" s="173"/>
      <c r="BX100" s="173"/>
      <c r="BY100" s="173"/>
      <c r="BZ100" s="173"/>
      <c r="CA100" s="173"/>
      <c r="CB100" s="173"/>
      <c r="CC100" s="173"/>
      <c r="CD100" s="173"/>
      <c r="CE100" s="173"/>
      <c r="CF100" s="174"/>
      <c r="CG100" s="164" t="str">
        <f t="shared" ref="CG100" si="391">IF(AND(AY100&lt;&gt;"",OR(BB100&lt;&gt;"",AS100&lt;&gt;"")),"Rolle/Ogam ohne PP/Bücher/Lehrer","")</f>
        <v/>
      </c>
      <c r="CH100" s="164" t="str">
        <f t="shared" ref="CH100" si="392">IF(AND(AY100="X",OR(H100="Skills",H100="Waffen")),"Rolle/Ogam geht nur bei Zaubern","")</f>
        <v/>
      </c>
      <c r="CI100" s="164" t="str">
        <f t="shared" ref="CI100" si="393">IF(BO100&lt;0,"Es wurden zu viele Punkte eingesetzt.","")</f>
        <v/>
      </c>
      <c r="CJ100" s="164"/>
      <c r="CK100" s="372" t="str">
        <f t="shared" ref="CK100" si="394">IF(BO100&gt;0,"Es fehlen noch Punkte","")</f>
        <v>Es fehlen noch Punkte</v>
      </c>
    </row>
    <row r="101" spans="2:89" ht="14.1" customHeight="1" x14ac:dyDescent="0.2">
      <c r="B101" s="192"/>
      <c r="C101" s="190"/>
      <c r="D101" s="190"/>
      <c r="E101" s="190"/>
      <c r="F101" s="190"/>
      <c r="G101" s="191"/>
      <c r="H101" s="193"/>
      <c r="I101" s="165"/>
      <c r="J101" s="165"/>
      <c r="K101" s="165"/>
      <c r="L101" s="169"/>
      <c r="M101" s="169"/>
      <c r="N101" s="169"/>
      <c r="O101" s="169"/>
      <c r="P101" s="169"/>
      <c r="Q101" s="169"/>
      <c r="R101" s="169"/>
      <c r="S101" s="169"/>
      <c r="T101" s="169"/>
      <c r="U101" s="169"/>
      <c r="V101" s="169"/>
      <c r="W101" s="169"/>
      <c r="X101" s="169"/>
      <c r="Y101" s="169"/>
      <c r="Z101" s="169"/>
      <c r="AA101" s="165"/>
      <c r="AB101" s="165"/>
      <c r="AC101" s="165"/>
      <c r="AD101" s="165"/>
      <c r="AE101" s="165"/>
      <c r="AF101" s="172"/>
      <c r="AG101" s="175"/>
      <c r="AH101" s="176"/>
      <c r="AI101" s="176"/>
      <c r="AJ101" s="173"/>
      <c r="AK101" s="173"/>
      <c r="AL101" s="173"/>
      <c r="AM101" s="173"/>
      <c r="AN101" s="173"/>
      <c r="AO101" s="174"/>
      <c r="AP101" s="197"/>
      <c r="AQ101" s="198"/>
      <c r="AR101" s="198"/>
      <c r="AS101" s="198"/>
      <c r="AT101" s="198"/>
      <c r="AU101" s="198"/>
      <c r="AV101" s="165"/>
      <c r="AW101" s="165"/>
      <c r="AX101" s="165"/>
      <c r="AY101" s="165"/>
      <c r="AZ101" s="165"/>
      <c r="BA101" s="165"/>
      <c r="BB101" s="195"/>
      <c r="BC101" s="195"/>
      <c r="BD101" s="195"/>
      <c r="BE101" s="196"/>
      <c r="BF101" s="223"/>
      <c r="BG101" s="173"/>
      <c r="BH101" s="173"/>
      <c r="BI101" s="190"/>
      <c r="BJ101" s="190"/>
      <c r="BK101" s="190"/>
      <c r="BL101" s="173"/>
      <c r="BM101" s="173"/>
      <c r="BN101" s="174"/>
      <c r="BO101" s="231"/>
      <c r="BP101" s="232"/>
      <c r="BQ101" s="233"/>
      <c r="BR101" s="173"/>
      <c r="BS101" s="173"/>
      <c r="BT101" s="173"/>
      <c r="BU101" s="173"/>
      <c r="BV101" s="173"/>
      <c r="BW101" s="173"/>
      <c r="BX101" s="173"/>
      <c r="BY101" s="173"/>
      <c r="BZ101" s="173"/>
      <c r="CA101" s="173"/>
      <c r="CB101" s="173"/>
      <c r="CC101" s="173"/>
      <c r="CD101" s="173"/>
      <c r="CE101" s="173"/>
      <c r="CF101" s="174"/>
      <c r="CG101" s="164"/>
      <c r="CH101" s="164"/>
      <c r="CI101" s="164"/>
      <c r="CJ101" s="164"/>
      <c r="CK101" s="372"/>
    </row>
    <row r="102" spans="2:89" ht="14.1" customHeight="1" x14ac:dyDescent="0.2">
      <c r="B102" s="192" t="str">
        <f t="shared" ref="B102" si="395">IF(ISBLANK(L102),"",B100+AP100)</f>
        <v/>
      </c>
      <c r="C102" s="190"/>
      <c r="D102" s="190"/>
      <c r="E102" s="190" t="str">
        <f t="shared" ref="E102" si="396">IF(ISBLANK(L102),"",IF(B102&gt;=25000,27+ROUNDDOWN((B102-25000)/5000,0),IF(B102&gt;=10000,21+ROUNDDOWN((B102-10000)/2500,0),IF(B102&gt;=5000,16+ROUNDDOWN((B102-5000)/1000,0),IF(B102&gt;=2000,10+ROUNDDOWN((B102-2000)/500,0),IF(B102&gt;=250,3+ROUNDDOWN((B102-250)/250,0),IF(B102&gt;=100,2,1)))))))</f>
        <v/>
      </c>
      <c r="F102" s="190"/>
      <c r="G102" s="191"/>
      <c r="H102" s="193"/>
      <c r="I102" s="165"/>
      <c r="J102" s="165"/>
      <c r="K102" s="165"/>
      <c r="L102" s="169"/>
      <c r="M102" s="169"/>
      <c r="N102" s="169"/>
      <c r="O102" s="169"/>
      <c r="P102" s="169"/>
      <c r="Q102" s="169"/>
      <c r="R102" s="169"/>
      <c r="S102" s="169"/>
      <c r="T102" s="169"/>
      <c r="U102" s="169"/>
      <c r="V102" s="169"/>
      <c r="W102" s="169"/>
      <c r="X102" s="169"/>
      <c r="Y102" s="169"/>
      <c r="Z102" s="169"/>
      <c r="AA102" s="165"/>
      <c r="AB102" s="165"/>
      <c r="AC102" s="165"/>
      <c r="AD102" s="165"/>
      <c r="AE102" s="165"/>
      <c r="AF102" s="172"/>
      <c r="AG102" s="175">
        <f>IF(AND(H102="Skills",AA102=0),VLOOKUP(L102,'TE Kosten je Stufe'!$A$2:$B$82,2,FALSE),IF(AND(H102="Waffen",AA102=0),VLOOKUP(L102,'TE Kosten je Stufe'!$A$2:$B$82,2,FALSE),IF(H102="Zauber",VLOOKUP(Lernen!L102,ZauberGesamt,3,FALSE),IF(H102="Dweomer",VLOOKUP(Lernen!L102,DweomerGesamt,3,FALSE),IF(H102="Wunder",VLOOKUP(Lernen!L102,WunderGesamt,3,FALSE),IF(H102="Thauma",VLOOKUP(Lernen!L102,ThaumaturgieGesamt,3,FALSE),0))))))</f>
        <v>0</v>
      </c>
      <c r="AH102" s="176"/>
      <c r="AI102" s="176"/>
      <c r="AJ102" s="173">
        <f>SUMPRODUCT(('TE Kosten je Stufe'!A$2:A$82=L102)*('TE Kosten je Stufe'!C$1:S$1&gt;AA102)*('TE Kosten je Stufe'!C$1:S$1&lt;=AD102)*('TE Kosten je Stufe'!C$2:S$82))</f>
        <v>0</v>
      </c>
      <c r="AK102" s="173"/>
      <c r="AL102" s="173"/>
      <c r="AM102" s="173" t="str">
        <f>IF(ISBLANK(L102),"",IF(H102="Zauber",INDEX(KlasseKostenKat,MATCH(VLOOKUP(L102,ZauberGesamt,4,FALSE),SkillKatListe,0),MATCH(Klasse,KlassenListe2,0)),IF(H102="Thauma",INDEX(KlasseKostenKat,MATCH(VLOOKUP(L102,ThaumaturgieGesamt,4,FALSE),SkillKatListe,0),MATCH(Klasse,KlassenListe2,0)),IF(H102="Wunder",INDEX(KlasseKostenKat,MATCH(VLOOKUP(L102,WunderGesamt,4,FALSE),SkillKatListe,0),MATCH(Klasse,KlassenListe2,0)),IF(H102="Dweomer",INDEX(KlasseKostenKat,MATCH(VLOOKUP(L102,DweomerGesamt,4,FALSE),SkillKatListe,0),MATCH(Klasse,KlassenListe2,0)),INDEX(KlasseKostenSkill,MATCH(L102,SkillNamenListe,0),MATCH(Klasse,KlassenListe2,0)))))))</f>
        <v/>
      </c>
      <c r="AN102" s="173"/>
      <c r="AO102" s="174"/>
      <c r="AP102" s="197"/>
      <c r="AQ102" s="198"/>
      <c r="AR102" s="198"/>
      <c r="AS102" s="198"/>
      <c r="AT102" s="198"/>
      <c r="AU102" s="198"/>
      <c r="AV102" s="165"/>
      <c r="AW102" s="165"/>
      <c r="AX102" s="165"/>
      <c r="AY102" s="165"/>
      <c r="AZ102" s="165"/>
      <c r="BA102" s="165"/>
      <c r="BB102" s="194"/>
      <c r="BC102" s="195"/>
      <c r="BD102" s="195"/>
      <c r="BE102" s="196"/>
      <c r="BF102" s="223">
        <f>IF(AY102="X",20,IF(OR(H102="Zauber",H102="Dweomer",H102="Wunder",H102="Thauma"),SUM(AV102*$AB$11)+((AG102-AS102)*$AB$8),SUM(AV102*$AB$11)+((AJ102-AS102)*$AB$4)+(AG102*$AB$6)))</f>
        <v>0</v>
      </c>
      <c r="BG102" s="173"/>
      <c r="BH102" s="173"/>
      <c r="BI102" s="190">
        <f t="shared" ref="BI102" si="397">IF(OR(H102="skills",H102="Waffen"),(AG102*6)+(AJ102*2),IF(AY102="X",2,(AG102*4)))</f>
        <v>0</v>
      </c>
      <c r="BJ102" s="190"/>
      <c r="BK102" s="190"/>
      <c r="BL102" s="173">
        <f t="shared" ref="BL102" si="398">IF(ISBLANK(L102),,IF(OR(H102="Zauber",H102="Dweomer",H102="Thauma",H102="Wunder"),SUM(AG102*AM102),SUM((AG102*AM102*3)+(AJ102*AM102))))</f>
        <v>0</v>
      </c>
      <c r="BM102" s="173"/>
      <c r="BN102" s="174"/>
      <c r="BO102" s="228" t="str">
        <f t="shared" ref="BO102" si="399">IF(ISBLANK(L102),"",IF(OR(H102="Skills",H102="Waffen"),((AJ102-AS102)*AM102)+(AG102*AM102*3)-AP102-AV102-(ROUND(BL102*BB102,0)),IF(AY102="X",SUM(ROUND((AG102*AM102)/3,0)-AP102),(AG102-AS102)*AM102-AP102-AV102-(ROUND(BL102*BB102,0)))))</f>
        <v/>
      </c>
      <c r="BP102" s="229"/>
      <c r="BQ102" s="230"/>
      <c r="BR102" s="173" t="str">
        <f t="shared" ref="BR102" si="400">IF(BL102&lt;1,"noch nicht gelernt",IF(CG102&lt;&gt;"",CG102,IF(CJ102&lt;&gt;"",CJ102,IF(CH102&lt;&gt;"",CH102,IF(CI102&lt;&gt;"",CI102,IF(CK102&lt;&gt;"",CK102,"Alles OK"))))))</f>
        <v>noch nicht gelernt</v>
      </c>
      <c r="BS102" s="173"/>
      <c r="BT102" s="173"/>
      <c r="BU102" s="173"/>
      <c r="BV102" s="173"/>
      <c r="BW102" s="173"/>
      <c r="BX102" s="173"/>
      <c r="BY102" s="173"/>
      <c r="BZ102" s="173"/>
      <c r="CA102" s="173"/>
      <c r="CB102" s="173"/>
      <c r="CC102" s="173"/>
      <c r="CD102" s="173"/>
      <c r="CE102" s="173"/>
      <c r="CF102" s="174"/>
      <c r="CG102" s="164" t="str">
        <f t="shared" ref="CG102" si="401">IF(AND(AY102&lt;&gt;"",OR(BB102&lt;&gt;"",AS102&lt;&gt;"")),"Rolle/Ogam ohne PP/Bücher/Lehrer","")</f>
        <v/>
      </c>
      <c r="CH102" s="164" t="str">
        <f t="shared" ref="CH102" si="402">IF(AND(AY102="X",OR(H102="Skills",H102="Waffen")),"Rolle/Ogam geht nur bei Zaubern","")</f>
        <v/>
      </c>
      <c r="CI102" s="164" t="str">
        <f t="shared" ref="CI102" si="403">IF(BO102&lt;0,"Es wurden zu viele Punkte eingesetzt.","")</f>
        <v/>
      </c>
      <c r="CJ102" s="164"/>
      <c r="CK102" s="372" t="str">
        <f t="shared" ref="CK102" si="404">IF(BO102&gt;0,"Es fehlen noch Punkte","")</f>
        <v>Es fehlen noch Punkte</v>
      </c>
    </row>
    <row r="103" spans="2:89" ht="14.1" customHeight="1" x14ac:dyDescent="0.2">
      <c r="B103" s="192"/>
      <c r="C103" s="190"/>
      <c r="D103" s="190"/>
      <c r="E103" s="190"/>
      <c r="F103" s="190"/>
      <c r="G103" s="191"/>
      <c r="H103" s="193"/>
      <c r="I103" s="165"/>
      <c r="J103" s="165"/>
      <c r="K103" s="165"/>
      <c r="L103" s="169"/>
      <c r="M103" s="169"/>
      <c r="N103" s="169"/>
      <c r="O103" s="169"/>
      <c r="P103" s="169"/>
      <c r="Q103" s="169"/>
      <c r="R103" s="169"/>
      <c r="S103" s="169"/>
      <c r="T103" s="169"/>
      <c r="U103" s="169"/>
      <c r="V103" s="169"/>
      <c r="W103" s="169"/>
      <c r="X103" s="169"/>
      <c r="Y103" s="169"/>
      <c r="Z103" s="169"/>
      <c r="AA103" s="165"/>
      <c r="AB103" s="165"/>
      <c r="AC103" s="165"/>
      <c r="AD103" s="165"/>
      <c r="AE103" s="165"/>
      <c r="AF103" s="172"/>
      <c r="AG103" s="175"/>
      <c r="AH103" s="176"/>
      <c r="AI103" s="176"/>
      <c r="AJ103" s="173"/>
      <c r="AK103" s="173"/>
      <c r="AL103" s="173"/>
      <c r="AM103" s="173"/>
      <c r="AN103" s="173"/>
      <c r="AO103" s="174"/>
      <c r="AP103" s="197"/>
      <c r="AQ103" s="198"/>
      <c r="AR103" s="198"/>
      <c r="AS103" s="198"/>
      <c r="AT103" s="198"/>
      <c r="AU103" s="198"/>
      <c r="AV103" s="165"/>
      <c r="AW103" s="165"/>
      <c r="AX103" s="165"/>
      <c r="AY103" s="165"/>
      <c r="AZ103" s="165"/>
      <c r="BA103" s="165"/>
      <c r="BB103" s="195"/>
      <c r="BC103" s="195"/>
      <c r="BD103" s="195"/>
      <c r="BE103" s="196"/>
      <c r="BF103" s="223"/>
      <c r="BG103" s="173"/>
      <c r="BH103" s="173"/>
      <c r="BI103" s="190"/>
      <c r="BJ103" s="190"/>
      <c r="BK103" s="190"/>
      <c r="BL103" s="173"/>
      <c r="BM103" s="173"/>
      <c r="BN103" s="174"/>
      <c r="BO103" s="231"/>
      <c r="BP103" s="232"/>
      <c r="BQ103" s="233"/>
      <c r="BR103" s="173"/>
      <c r="BS103" s="173"/>
      <c r="BT103" s="173"/>
      <c r="BU103" s="173"/>
      <c r="BV103" s="173"/>
      <c r="BW103" s="173"/>
      <c r="BX103" s="173"/>
      <c r="BY103" s="173"/>
      <c r="BZ103" s="173"/>
      <c r="CA103" s="173"/>
      <c r="CB103" s="173"/>
      <c r="CC103" s="173"/>
      <c r="CD103" s="173"/>
      <c r="CE103" s="173"/>
      <c r="CF103" s="174"/>
      <c r="CG103" s="164"/>
      <c r="CH103" s="164"/>
      <c r="CI103" s="164"/>
      <c r="CJ103" s="164"/>
      <c r="CK103" s="372"/>
    </row>
    <row r="104" spans="2:89" ht="14.1" customHeight="1" x14ac:dyDescent="0.2">
      <c r="B104" s="192" t="str">
        <f t="shared" ref="B104" si="405">IF(ISBLANK(L104),"",B102+AP102)</f>
        <v/>
      </c>
      <c r="C104" s="190"/>
      <c r="D104" s="190"/>
      <c r="E104" s="190" t="str">
        <f t="shared" ref="E104" si="406">IF(ISBLANK(L104),"",IF(B104&gt;=25000,27+ROUNDDOWN((B104-25000)/5000,0),IF(B104&gt;=10000,21+ROUNDDOWN((B104-10000)/2500,0),IF(B104&gt;=5000,16+ROUNDDOWN((B104-5000)/1000,0),IF(B104&gt;=2000,10+ROUNDDOWN((B104-2000)/500,0),IF(B104&gt;=250,3+ROUNDDOWN((B104-250)/250,0),IF(B104&gt;=100,2,1)))))))</f>
        <v/>
      </c>
      <c r="F104" s="190"/>
      <c r="G104" s="191"/>
      <c r="H104" s="193"/>
      <c r="I104" s="165"/>
      <c r="J104" s="165"/>
      <c r="K104" s="165"/>
      <c r="L104" s="169"/>
      <c r="M104" s="169"/>
      <c r="N104" s="169"/>
      <c r="O104" s="169"/>
      <c r="P104" s="169"/>
      <c r="Q104" s="169"/>
      <c r="R104" s="169"/>
      <c r="S104" s="169"/>
      <c r="T104" s="169"/>
      <c r="U104" s="169"/>
      <c r="V104" s="169"/>
      <c r="W104" s="169"/>
      <c r="X104" s="169"/>
      <c r="Y104" s="169"/>
      <c r="Z104" s="169"/>
      <c r="AA104" s="165"/>
      <c r="AB104" s="165"/>
      <c r="AC104" s="165"/>
      <c r="AD104" s="165"/>
      <c r="AE104" s="165"/>
      <c r="AF104" s="172"/>
      <c r="AG104" s="175">
        <f>IF(AND(H104="Skills",AA104=0),VLOOKUP(L104,'TE Kosten je Stufe'!$A$2:$B$82,2,FALSE),IF(AND(H104="Waffen",AA104=0),VLOOKUP(L104,'TE Kosten je Stufe'!$A$2:$B$82,2,FALSE),IF(H104="Zauber",VLOOKUP(Lernen!L104,ZauberGesamt,3,FALSE),IF(H104="Dweomer",VLOOKUP(Lernen!L104,DweomerGesamt,3,FALSE),IF(H104="Wunder",VLOOKUP(Lernen!L104,WunderGesamt,3,FALSE),IF(H104="Thauma",VLOOKUP(Lernen!L104,ThaumaturgieGesamt,3,FALSE),0))))))</f>
        <v>0</v>
      </c>
      <c r="AH104" s="176"/>
      <c r="AI104" s="176"/>
      <c r="AJ104" s="173">
        <f>SUMPRODUCT(('TE Kosten je Stufe'!A$2:A$82=L104)*('TE Kosten je Stufe'!C$1:S$1&gt;AA104)*('TE Kosten je Stufe'!C$1:S$1&lt;=AD104)*('TE Kosten je Stufe'!C$2:S$82))</f>
        <v>0</v>
      </c>
      <c r="AK104" s="173"/>
      <c r="AL104" s="173"/>
      <c r="AM104" s="173" t="str">
        <f>IF(ISBLANK(L104),"",IF(H104="Zauber",INDEX(KlasseKostenKat,MATCH(VLOOKUP(L104,ZauberGesamt,4,FALSE),SkillKatListe,0),MATCH(Klasse,KlassenListe2,0)),IF(H104="Thauma",INDEX(KlasseKostenKat,MATCH(VLOOKUP(L104,ThaumaturgieGesamt,4,FALSE),SkillKatListe,0),MATCH(Klasse,KlassenListe2,0)),IF(H104="Wunder",INDEX(KlasseKostenKat,MATCH(VLOOKUP(L104,WunderGesamt,4,FALSE),SkillKatListe,0),MATCH(Klasse,KlassenListe2,0)),IF(H104="Dweomer",INDEX(KlasseKostenKat,MATCH(VLOOKUP(L104,DweomerGesamt,4,FALSE),SkillKatListe,0),MATCH(Klasse,KlassenListe2,0)),INDEX(KlasseKostenSkill,MATCH(L104,SkillNamenListe,0),MATCH(Klasse,KlassenListe2,0)))))))</f>
        <v/>
      </c>
      <c r="AN104" s="173"/>
      <c r="AO104" s="174"/>
      <c r="AP104" s="197"/>
      <c r="AQ104" s="198"/>
      <c r="AR104" s="198"/>
      <c r="AS104" s="198"/>
      <c r="AT104" s="198"/>
      <c r="AU104" s="198"/>
      <c r="AV104" s="165"/>
      <c r="AW104" s="165"/>
      <c r="AX104" s="165"/>
      <c r="AY104" s="165"/>
      <c r="AZ104" s="165"/>
      <c r="BA104" s="165"/>
      <c r="BB104" s="194"/>
      <c r="BC104" s="195"/>
      <c r="BD104" s="195"/>
      <c r="BE104" s="196"/>
      <c r="BF104" s="223">
        <f>IF(AY104="X",20,IF(OR(H104="Zauber",H104="Dweomer",H104="Wunder",H104="Thauma"),SUM(AV104*$AB$11)+((AG104-AS104)*$AB$8),SUM(AV104*$AB$11)+((AJ104-AS104)*$AB$4)+(AG104*$AB$6)))</f>
        <v>0</v>
      </c>
      <c r="BG104" s="173"/>
      <c r="BH104" s="173"/>
      <c r="BI104" s="190">
        <f t="shared" ref="BI104" si="407">IF(OR(H104="skills",H104="Waffen"),(AG104*6)+(AJ104*2),IF(AY104="X",2,(AG104*4)))</f>
        <v>0</v>
      </c>
      <c r="BJ104" s="190"/>
      <c r="BK104" s="190"/>
      <c r="BL104" s="173">
        <f t="shared" ref="BL104" si="408">IF(ISBLANK(L104),,IF(OR(H104="Zauber",H104="Dweomer",H104="Thauma",H104="Wunder"),SUM(AG104*AM104),SUM((AG104*AM104*3)+(AJ104*AM104))))</f>
        <v>0</v>
      </c>
      <c r="BM104" s="173"/>
      <c r="BN104" s="174"/>
      <c r="BO104" s="228" t="str">
        <f t="shared" ref="BO104" si="409">IF(ISBLANK(L104),"",IF(OR(H104="Skills",H104="Waffen"),((AJ104-AS104)*AM104)+(AG104*AM104*3)-AP104-AV104-(ROUND(BL104*BB104,0)),IF(AY104="X",SUM(ROUND((AG104*AM104)/3,0)-AP104),(AG104-AS104)*AM104-AP104-AV104-(ROUND(BL104*BB104,0)))))</f>
        <v/>
      </c>
      <c r="BP104" s="229"/>
      <c r="BQ104" s="230"/>
      <c r="BR104" s="173" t="str">
        <f t="shared" ref="BR104" si="410">IF(BL104&lt;1,"noch nicht gelernt",IF(CG104&lt;&gt;"",CG104,IF(CJ104&lt;&gt;"",CJ104,IF(CH104&lt;&gt;"",CH104,IF(CI104&lt;&gt;"",CI104,IF(CK104&lt;&gt;"",CK104,"Alles OK"))))))</f>
        <v>noch nicht gelernt</v>
      </c>
      <c r="BS104" s="173"/>
      <c r="BT104" s="173"/>
      <c r="BU104" s="173"/>
      <c r="BV104" s="173"/>
      <c r="BW104" s="173"/>
      <c r="BX104" s="173"/>
      <c r="BY104" s="173"/>
      <c r="BZ104" s="173"/>
      <c r="CA104" s="173"/>
      <c r="CB104" s="173"/>
      <c r="CC104" s="173"/>
      <c r="CD104" s="173"/>
      <c r="CE104" s="173"/>
      <c r="CF104" s="174"/>
      <c r="CG104" s="164" t="str">
        <f t="shared" ref="CG104" si="411">IF(AND(AY104&lt;&gt;"",OR(BB104&lt;&gt;"",AS104&lt;&gt;"")),"Rolle/Ogam ohne PP/Bücher/Lehrer","")</f>
        <v/>
      </c>
      <c r="CH104" s="164" t="str">
        <f t="shared" ref="CH104" si="412">IF(AND(AY104="X",OR(H104="Skills",H104="Waffen")),"Rolle/Ogam geht nur bei Zaubern","")</f>
        <v/>
      </c>
      <c r="CI104" s="164" t="str">
        <f t="shared" ref="CI104" si="413">IF(BO104&lt;0,"Es wurden zu viele Punkte eingesetzt.","")</f>
        <v/>
      </c>
      <c r="CJ104" s="164"/>
      <c r="CK104" s="372" t="str">
        <f t="shared" ref="CK104" si="414">IF(BO104&gt;0,"Es fehlen noch Punkte","")</f>
        <v>Es fehlen noch Punkte</v>
      </c>
    </row>
    <row r="105" spans="2:89" ht="14.1" customHeight="1" x14ac:dyDescent="0.2">
      <c r="B105" s="192"/>
      <c r="C105" s="190"/>
      <c r="D105" s="190"/>
      <c r="E105" s="190"/>
      <c r="F105" s="190"/>
      <c r="G105" s="191"/>
      <c r="H105" s="193"/>
      <c r="I105" s="165"/>
      <c r="J105" s="165"/>
      <c r="K105" s="165"/>
      <c r="L105" s="169"/>
      <c r="M105" s="169"/>
      <c r="N105" s="169"/>
      <c r="O105" s="169"/>
      <c r="P105" s="169"/>
      <c r="Q105" s="169"/>
      <c r="R105" s="169"/>
      <c r="S105" s="169"/>
      <c r="T105" s="169"/>
      <c r="U105" s="169"/>
      <c r="V105" s="169"/>
      <c r="W105" s="169"/>
      <c r="X105" s="169"/>
      <c r="Y105" s="169"/>
      <c r="Z105" s="169"/>
      <c r="AA105" s="165"/>
      <c r="AB105" s="165"/>
      <c r="AC105" s="165"/>
      <c r="AD105" s="165"/>
      <c r="AE105" s="165"/>
      <c r="AF105" s="172"/>
      <c r="AG105" s="175"/>
      <c r="AH105" s="176"/>
      <c r="AI105" s="176"/>
      <c r="AJ105" s="173"/>
      <c r="AK105" s="173"/>
      <c r="AL105" s="173"/>
      <c r="AM105" s="173"/>
      <c r="AN105" s="173"/>
      <c r="AO105" s="174"/>
      <c r="AP105" s="197"/>
      <c r="AQ105" s="198"/>
      <c r="AR105" s="198"/>
      <c r="AS105" s="198"/>
      <c r="AT105" s="198"/>
      <c r="AU105" s="198"/>
      <c r="AV105" s="165"/>
      <c r="AW105" s="165"/>
      <c r="AX105" s="165"/>
      <c r="AY105" s="165"/>
      <c r="AZ105" s="165"/>
      <c r="BA105" s="165"/>
      <c r="BB105" s="195"/>
      <c r="BC105" s="195"/>
      <c r="BD105" s="195"/>
      <c r="BE105" s="196"/>
      <c r="BF105" s="223"/>
      <c r="BG105" s="173"/>
      <c r="BH105" s="173"/>
      <c r="BI105" s="190"/>
      <c r="BJ105" s="190"/>
      <c r="BK105" s="190"/>
      <c r="BL105" s="173"/>
      <c r="BM105" s="173"/>
      <c r="BN105" s="174"/>
      <c r="BO105" s="231"/>
      <c r="BP105" s="232"/>
      <c r="BQ105" s="233"/>
      <c r="BR105" s="173"/>
      <c r="BS105" s="173"/>
      <c r="BT105" s="173"/>
      <c r="BU105" s="173"/>
      <c r="BV105" s="173"/>
      <c r="BW105" s="173"/>
      <c r="BX105" s="173"/>
      <c r="BY105" s="173"/>
      <c r="BZ105" s="173"/>
      <c r="CA105" s="173"/>
      <c r="CB105" s="173"/>
      <c r="CC105" s="173"/>
      <c r="CD105" s="173"/>
      <c r="CE105" s="173"/>
      <c r="CF105" s="174"/>
      <c r="CG105" s="164"/>
      <c r="CH105" s="164"/>
      <c r="CI105" s="164"/>
      <c r="CJ105" s="164"/>
      <c r="CK105" s="372"/>
    </row>
    <row r="106" spans="2:89" ht="14.1" customHeight="1" x14ac:dyDescent="0.2">
      <c r="B106" s="192" t="str">
        <f t="shared" ref="B106" si="415">IF(ISBLANK(L106),"",B104+AP104)</f>
        <v/>
      </c>
      <c r="C106" s="190"/>
      <c r="D106" s="190"/>
      <c r="E106" s="190" t="str">
        <f t="shared" ref="E106" si="416">IF(ISBLANK(L106),"",IF(B106&gt;=25000,27+ROUNDDOWN((B106-25000)/5000,0),IF(B106&gt;=10000,21+ROUNDDOWN((B106-10000)/2500,0),IF(B106&gt;=5000,16+ROUNDDOWN((B106-5000)/1000,0),IF(B106&gt;=2000,10+ROUNDDOWN((B106-2000)/500,0),IF(B106&gt;=250,3+ROUNDDOWN((B106-250)/250,0),IF(B106&gt;=100,2,1)))))))</f>
        <v/>
      </c>
      <c r="F106" s="190"/>
      <c r="G106" s="191"/>
      <c r="H106" s="193"/>
      <c r="I106" s="165"/>
      <c r="J106" s="165"/>
      <c r="K106" s="165"/>
      <c r="L106" s="169"/>
      <c r="M106" s="169"/>
      <c r="N106" s="169"/>
      <c r="O106" s="169"/>
      <c r="P106" s="169"/>
      <c r="Q106" s="169"/>
      <c r="R106" s="169"/>
      <c r="S106" s="169"/>
      <c r="T106" s="169"/>
      <c r="U106" s="169"/>
      <c r="V106" s="169"/>
      <c r="W106" s="169"/>
      <c r="X106" s="169"/>
      <c r="Y106" s="169"/>
      <c r="Z106" s="169"/>
      <c r="AA106" s="165"/>
      <c r="AB106" s="165"/>
      <c r="AC106" s="165"/>
      <c r="AD106" s="165"/>
      <c r="AE106" s="165"/>
      <c r="AF106" s="172"/>
      <c r="AG106" s="175">
        <f>IF(AND(H106="Skills",AA106=0),VLOOKUP(L106,'TE Kosten je Stufe'!$A$2:$B$82,2,FALSE),IF(AND(H106="Waffen",AA106=0),VLOOKUP(L106,'TE Kosten je Stufe'!$A$2:$B$82,2,FALSE),IF(H106="Zauber",VLOOKUP(Lernen!L106,ZauberGesamt,3,FALSE),IF(H106="Dweomer",VLOOKUP(Lernen!L106,DweomerGesamt,3,FALSE),IF(H106="Wunder",VLOOKUP(Lernen!L106,WunderGesamt,3,FALSE),IF(H106="Thauma",VLOOKUP(Lernen!L106,ThaumaturgieGesamt,3,FALSE),0))))))</f>
        <v>0</v>
      </c>
      <c r="AH106" s="176"/>
      <c r="AI106" s="176"/>
      <c r="AJ106" s="173">
        <f>SUMPRODUCT(('TE Kosten je Stufe'!A$2:A$82=L106)*('TE Kosten je Stufe'!C$1:S$1&gt;AA106)*('TE Kosten je Stufe'!C$1:S$1&lt;=AD106)*('TE Kosten je Stufe'!C$2:S$82))</f>
        <v>0</v>
      </c>
      <c r="AK106" s="173"/>
      <c r="AL106" s="173"/>
      <c r="AM106" s="173" t="str">
        <f>IF(ISBLANK(L106),"",IF(H106="Zauber",INDEX(KlasseKostenKat,MATCH(VLOOKUP(L106,ZauberGesamt,4,FALSE),SkillKatListe,0),MATCH(Klasse,KlassenListe2,0)),IF(H106="Thauma",INDEX(KlasseKostenKat,MATCH(VLOOKUP(L106,ThaumaturgieGesamt,4,FALSE),SkillKatListe,0),MATCH(Klasse,KlassenListe2,0)),IF(H106="Wunder",INDEX(KlasseKostenKat,MATCH(VLOOKUP(L106,WunderGesamt,4,FALSE),SkillKatListe,0),MATCH(Klasse,KlassenListe2,0)),IF(H106="Dweomer",INDEX(KlasseKostenKat,MATCH(VLOOKUP(L106,DweomerGesamt,4,FALSE),SkillKatListe,0),MATCH(Klasse,KlassenListe2,0)),INDEX(KlasseKostenSkill,MATCH(L106,SkillNamenListe,0),MATCH(Klasse,KlassenListe2,0)))))))</f>
        <v/>
      </c>
      <c r="AN106" s="173"/>
      <c r="AO106" s="174"/>
      <c r="AP106" s="197"/>
      <c r="AQ106" s="198"/>
      <c r="AR106" s="198"/>
      <c r="AS106" s="198"/>
      <c r="AT106" s="198"/>
      <c r="AU106" s="198"/>
      <c r="AV106" s="165"/>
      <c r="AW106" s="165"/>
      <c r="AX106" s="165"/>
      <c r="AY106" s="165"/>
      <c r="AZ106" s="165"/>
      <c r="BA106" s="165"/>
      <c r="BB106" s="194"/>
      <c r="BC106" s="195"/>
      <c r="BD106" s="195"/>
      <c r="BE106" s="196"/>
      <c r="BF106" s="223">
        <f>IF(AY106="X",20,IF(OR(H106="Zauber",H106="Dweomer",H106="Wunder",H106="Thauma"),SUM(AV106*$AB$11)+((AG106-AS106)*$AB$8),SUM(AV106*$AB$11)+((AJ106-AS106)*$AB$4)+(AG106*$AB$6)))</f>
        <v>0</v>
      </c>
      <c r="BG106" s="173"/>
      <c r="BH106" s="173"/>
      <c r="BI106" s="190">
        <f t="shared" ref="BI106" si="417">IF(OR(H106="skills",H106="Waffen"),(AG106*6)+(AJ106*2),IF(AY106="X",2,(AG106*4)))</f>
        <v>0</v>
      </c>
      <c r="BJ106" s="190"/>
      <c r="BK106" s="190"/>
      <c r="BL106" s="173">
        <f t="shared" ref="BL106" si="418">IF(ISBLANK(L106),,IF(OR(H106="Zauber",H106="Dweomer",H106="Thauma",H106="Wunder"),SUM(AG106*AM106),SUM((AG106*AM106*3)+(AJ106*AM106))))</f>
        <v>0</v>
      </c>
      <c r="BM106" s="173"/>
      <c r="BN106" s="174"/>
      <c r="BO106" s="228" t="str">
        <f t="shared" ref="BO106" si="419">IF(ISBLANK(L106),"",IF(OR(H106="Skills",H106="Waffen"),((AJ106-AS106)*AM106)+(AG106*AM106*3)-AP106-AV106-(ROUND(BL106*BB106,0)),IF(AY106="X",SUM(ROUND((AG106*AM106)/3,0)-AP106),(AG106-AS106)*AM106-AP106-AV106-(ROUND(BL106*BB106,0)))))</f>
        <v/>
      </c>
      <c r="BP106" s="229"/>
      <c r="BQ106" s="230"/>
      <c r="BR106" s="173" t="str">
        <f t="shared" ref="BR106" si="420">IF(BL106&lt;1,"noch nicht gelernt",IF(CG106&lt;&gt;"",CG106,IF(CJ106&lt;&gt;"",CJ106,IF(CH106&lt;&gt;"",CH106,IF(CI106&lt;&gt;"",CI106,IF(CK106&lt;&gt;"",CK106,"Alles OK"))))))</f>
        <v>noch nicht gelernt</v>
      </c>
      <c r="BS106" s="173"/>
      <c r="BT106" s="173"/>
      <c r="BU106" s="173"/>
      <c r="BV106" s="173"/>
      <c r="BW106" s="173"/>
      <c r="BX106" s="173"/>
      <c r="BY106" s="173"/>
      <c r="BZ106" s="173"/>
      <c r="CA106" s="173"/>
      <c r="CB106" s="173"/>
      <c r="CC106" s="173"/>
      <c r="CD106" s="173"/>
      <c r="CE106" s="173"/>
      <c r="CF106" s="174"/>
      <c r="CG106" s="164" t="str">
        <f t="shared" ref="CG106" si="421">IF(AND(AY106&lt;&gt;"",OR(BB106&lt;&gt;"",AS106&lt;&gt;"")),"Rolle/Ogam ohne PP/Bücher/Lehrer","")</f>
        <v/>
      </c>
      <c r="CH106" s="164" t="str">
        <f t="shared" ref="CH106" si="422">IF(AND(AY106="X",OR(H106="Skills",H106="Waffen")),"Rolle/Ogam geht nur bei Zaubern","")</f>
        <v/>
      </c>
      <c r="CI106" s="164" t="str">
        <f t="shared" ref="CI106" si="423">IF(BO106&lt;0,"Es wurden zu viele Punkte eingesetzt.","")</f>
        <v/>
      </c>
      <c r="CJ106" s="164"/>
      <c r="CK106" s="372" t="str">
        <f t="shared" ref="CK106" si="424">IF(BO106&gt;0,"Es fehlen noch Punkte","")</f>
        <v>Es fehlen noch Punkte</v>
      </c>
    </row>
    <row r="107" spans="2:89" ht="14.1" customHeight="1" x14ac:dyDescent="0.2">
      <c r="B107" s="192"/>
      <c r="C107" s="190"/>
      <c r="D107" s="190"/>
      <c r="E107" s="190"/>
      <c r="F107" s="190"/>
      <c r="G107" s="191"/>
      <c r="H107" s="193"/>
      <c r="I107" s="165"/>
      <c r="J107" s="165"/>
      <c r="K107" s="165"/>
      <c r="L107" s="169"/>
      <c r="M107" s="169"/>
      <c r="N107" s="169"/>
      <c r="O107" s="169"/>
      <c r="P107" s="169"/>
      <c r="Q107" s="169"/>
      <c r="R107" s="169"/>
      <c r="S107" s="169"/>
      <c r="T107" s="169"/>
      <c r="U107" s="169"/>
      <c r="V107" s="169"/>
      <c r="W107" s="169"/>
      <c r="X107" s="169"/>
      <c r="Y107" s="169"/>
      <c r="Z107" s="169"/>
      <c r="AA107" s="165"/>
      <c r="AB107" s="165"/>
      <c r="AC107" s="165"/>
      <c r="AD107" s="165"/>
      <c r="AE107" s="165"/>
      <c r="AF107" s="172"/>
      <c r="AG107" s="175"/>
      <c r="AH107" s="176"/>
      <c r="AI107" s="176"/>
      <c r="AJ107" s="173"/>
      <c r="AK107" s="173"/>
      <c r="AL107" s="173"/>
      <c r="AM107" s="173"/>
      <c r="AN107" s="173"/>
      <c r="AO107" s="174"/>
      <c r="AP107" s="197"/>
      <c r="AQ107" s="198"/>
      <c r="AR107" s="198"/>
      <c r="AS107" s="198"/>
      <c r="AT107" s="198"/>
      <c r="AU107" s="198"/>
      <c r="AV107" s="165"/>
      <c r="AW107" s="165"/>
      <c r="AX107" s="165"/>
      <c r="AY107" s="165"/>
      <c r="AZ107" s="165"/>
      <c r="BA107" s="165"/>
      <c r="BB107" s="195"/>
      <c r="BC107" s="195"/>
      <c r="BD107" s="195"/>
      <c r="BE107" s="196"/>
      <c r="BF107" s="223"/>
      <c r="BG107" s="173"/>
      <c r="BH107" s="173"/>
      <c r="BI107" s="190"/>
      <c r="BJ107" s="190"/>
      <c r="BK107" s="190"/>
      <c r="BL107" s="173"/>
      <c r="BM107" s="173"/>
      <c r="BN107" s="174"/>
      <c r="BO107" s="231"/>
      <c r="BP107" s="232"/>
      <c r="BQ107" s="233"/>
      <c r="BR107" s="173"/>
      <c r="BS107" s="173"/>
      <c r="BT107" s="173"/>
      <c r="BU107" s="173"/>
      <c r="BV107" s="173"/>
      <c r="BW107" s="173"/>
      <c r="BX107" s="173"/>
      <c r="BY107" s="173"/>
      <c r="BZ107" s="173"/>
      <c r="CA107" s="173"/>
      <c r="CB107" s="173"/>
      <c r="CC107" s="173"/>
      <c r="CD107" s="173"/>
      <c r="CE107" s="173"/>
      <c r="CF107" s="174"/>
      <c r="CG107" s="164"/>
      <c r="CH107" s="164"/>
      <c r="CI107" s="164"/>
      <c r="CJ107" s="164"/>
      <c r="CK107" s="372"/>
    </row>
    <row r="108" spans="2:89" ht="14.1" customHeight="1" x14ac:dyDescent="0.2">
      <c r="B108" s="192" t="str">
        <f t="shared" ref="B108" si="425">IF(ISBLANK(L108),"",B106+AP106)</f>
        <v/>
      </c>
      <c r="C108" s="190"/>
      <c r="D108" s="190"/>
      <c r="E108" s="190" t="str">
        <f t="shared" ref="E108" si="426">IF(ISBLANK(L108),"",IF(B108&gt;=25000,27+ROUNDDOWN((B108-25000)/5000,0),IF(B108&gt;=10000,21+ROUNDDOWN((B108-10000)/2500,0),IF(B108&gt;=5000,16+ROUNDDOWN((B108-5000)/1000,0),IF(B108&gt;=2000,10+ROUNDDOWN((B108-2000)/500,0),IF(B108&gt;=250,3+ROUNDDOWN((B108-250)/250,0),IF(B108&gt;=100,2,1)))))))</f>
        <v/>
      </c>
      <c r="F108" s="190"/>
      <c r="G108" s="191"/>
      <c r="H108" s="193"/>
      <c r="I108" s="165"/>
      <c r="J108" s="165"/>
      <c r="K108" s="165"/>
      <c r="L108" s="169"/>
      <c r="M108" s="169"/>
      <c r="N108" s="169"/>
      <c r="O108" s="169"/>
      <c r="P108" s="169"/>
      <c r="Q108" s="169"/>
      <c r="R108" s="169"/>
      <c r="S108" s="169"/>
      <c r="T108" s="169"/>
      <c r="U108" s="169"/>
      <c r="V108" s="169"/>
      <c r="W108" s="169"/>
      <c r="X108" s="169"/>
      <c r="Y108" s="169"/>
      <c r="Z108" s="169"/>
      <c r="AA108" s="165"/>
      <c r="AB108" s="165"/>
      <c r="AC108" s="165"/>
      <c r="AD108" s="165"/>
      <c r="AE108" s="165"/>
      <c r="AF108" s="172"/>
      <c r="AG108" s="175">
        <f>IF(AND(H108="Skills",AA108=0),VLOOKUP(L108,'TE Kosten je Stufe'!$A$2:$B$82,2,FALSE),IF(AND(H108="Waffen",AA108=0),VLOOKUP(L108,'TE Kosten je Stufe'!$A$2:$B$82,2,FALSE),IF(H108="Zauber",VLOOKUP(Lernen!L108,ZauberGesamt,3,FALSE),IF(H108="Dweomer",VLOOKUP(Lernen!L108,DweomerGesamt,3,FALSE),IF(H108="Wunder",VLOOKUP(Lernen!L108,WunderGesamt,3,FALSE),IF(H108="Thauma",VLOOKUP(Lernen!L108,ThaumaturgieGesamt,3,FALSE),0))))))</f>
        <v>0</v>
      </c>
      <c r="AH108" s="176"/>
      <c r="AI108" s="176"/>
      <c r="AJ108" s="173">
        <f>SUMPRODUCT(('TE Kosten je Stufe'!A$2:A$82=L108)*('TE Kosten je Stufe'!C$1:S$1&gt;AA108)*('TE Kosten je Stufe'!C$1:S$1&lt;=AD108)*('TE Kosten je Stufe'!C$2:S$82))</f>
        <v>0</v>
      </c>
      <c r="AK108" s="173"/>
      <c r="AL108" s="173"/>
      <c r="AM108" s="173" t="str">
        <f>IF(ISBLANK(L108),"",IF(H108="Zauber",INDEX(KlasseKostenKat,MATCH(VLOOKUP(L108,ZauberGesamt,4,FALSE),SkillKatListe,0),MATCH(Klasse,KlassenListe2,0)),IF(H108="Thauma",INDEX(KlasseKostenKat,MATCH(VLOOKUP(L108,ThaumaturgieGesamt,4,FALSE),SkillKatListe,0),MATCH(Klasse,KlassenListe2,0)),IF(H108="Wunder",INDEX(KlasseKostenKat,MATCH(VLOOKUP(L108,WunderGesamt,4,FALSE),SkillKatListe,0),MATCH(Klasse,KlassenListe2,0)),IF(H108="Dweomer",INDEX(KlasseKostenKat,MATCH(VLOOKUP(L108,DweomerGesamt,4,FALSE),SkillKatListe,0),MATCH(Klasse,KlassenListe2,0)),INDEX(KlasseKostenSkill,MATCH(L108,SkillNamenListe,0),MATCH(Klasse,KlassenListe2,0)))))))</f>
        <v/>
      </c>
      <c r="AN108" s="173"/>
      <c r="AO108" s="174"/>
      <c r="AP108" s="197"/>
      <c r="AQ108" s="198"/>
      <c r="AR108" s="198"/>
      <c r="AS108" s="198"/>
      <c r="AT108" s="198"/>
      <c r="AU108" s="198"/>
      <c r="AV108" s="165"/>
      <c r="AW108" s="165"/>
      <c r="AX108" s="165"/>
      <c r="AY108" s="165"/>
      <c r="AZ108" s="165"/>
      <c r="BA108" s="165"/>
      <c r="BB108" s="194"/>
      <c r="BC108" s="195"/>
      <c r="BD108" s="195"/>
      <c r="BE108" s="196"/>
      <c r="BF108" s="223">
        <f>IF(AY108="X",20,IF(OR(H108="Zauber",H108="Dweomer",H108="Wunder",H108="Thauma"),SUM(AV108*$AB$11)+((AG108-AS108)*$AB$8),SUM(AV108*$AB$11)+((AJ108-AS108)*$AB$4)+(AG108*$AB$6)))</f>
        <v>0</v>
      </c>
      <c r="BG108" s="173"/>
      <c r="BH108" s="173"/>
      <c r="BI108" s="190">
        <f t="shared" ref="BI108" si="427">IF(OR(H108="skills",H108="Waffen"),(AG108*6)+(AJ108*2),IF(AY108="X",2,(AG108*4)))</f>
        <v>0</v>
      </c>
      <c r="BJ108" s="190"/>
      <c r="BK108" s="190"/>
      <c r="BL108" s="173">
        <f t="shared" ref="BL108" si="428">IF(ISBLANK(L108),,IF(OR(H108="Zauber",H108="Dweomer",H108="Thauma",H108="Wunder"),SUM(AG108*AM108),SUM((AG108*AM108*3)+(AJ108*AM108))))</f>
        <v>0</v>
      </c>
      <c r="BM108" s="173"/>
      <c r="BN108" s="174"/>
      <c r="BO108" s="228" t="str">
        <f t="shared" ref="BO108" si="429">IF(ISBLANK(L108),"",IF(OR(H108="Skills",H108="Waffen"),((AJ108-AS108)*AM108)+(AG108*AM108*3)-AP108-AV108-(ROUND(BL108*BB108,0)),IF(AY108="X",SUM(ROUND((AG108*AM108)/3,0)-AP108),(AG108-AS108)*AM108-AP108-AV108-(ROUND(BL108*BB108,0)))))</f>
        <v/>
      </c>
      <c r="BP108" s="229"/>
      <c r="BQ108" s="230"/>
      <c r="BR108" s="173" t="str">
        <f t="shared" ref="BR108" si="430">IF(BL108&lt;1,"noch nicht gelernt",IF(CG108&lt;&gt;"",CG108,IF(CJ108&lt;&gt;"",CJ108,IF(CH108&lt;&gt;"",CH108,IF(CI108&lt;&gt;"",CI108,IF(CK108&lt;&gt;"",CK108,"Alles OK"))))))</f>
        <v>noch nicht gelernt</v>
      </c>
      <c r="BS108" s="173"/>
      <c r="BT108" s="173"/>
      <c r="BU108" s="173"/>
      <c r="BV108" s="173"/>
      <c r="BW108" s="173"/>
      <c r="BX108" s="173"/>
      <c r="BY108" s="173"/>
      <c r="BZ108" s="173"/>
      <c r="CA108" s="173"/>
      <c r="CB108" s="173"/>
      <c r="CC108" s="173"/>
      <c r="CD108" s="173"/>
      <c r="CE108" s="173"/>
      <c r="CF108" s="174"/>
      <c r="CG108" s="164" t="str">
        <f t="shared" ref="CG108" si="431">IF(AND(AY108&lt;&gt;"",OR(BB108&lt;&gt;"",AS108&lt;&gt;"")),"Rolle/Ogam ohne PP/Bücher/Lehrer","")</f>
        <v/>
      </c>
      <c r="CH108" s="164" t="str">
        <f t="shared" ref="CH108" si="432">IF(AND(AY108="X",OR(H108="Skills",H108="Waffen")),"Rolle/Ogam geht nur bei Zaubern","")</f>
        <v/>
      </c>
      <c r="CI108" s="164" t="str">
        <f t="shared" ref="CI108" si="433">IF(BO108&lt;0,"Es wurden zu viele Punkte eingesetzt.","")</f>
        <v/>
      </c>
      <c r="CJ108" s="164"/>
      <c r="CK108" s="372" t="str">
        <f t="shared" ref="CK108" si="434">IF(BO108&gt;0,"Es fehlen noch Punkte","")</f>
        <v>Es fehlen noch Punkte</v>
      </c>
    </row>
    <row r="109" spans="2:89" ht="14.1" customHeight="1" x14ac:dyDescent="0.2">
      <c r="B109" s="192"/>
      <c r="C109" s="190"/>
      <c r="D109" s="190"/>
      <c r="E109" s="190"/>
      <c r="F109" s="190"/>
      <c r="G109" s="191"/>
      <c r="H109" s="193"/>
      <c r="I109" s="165"/>
      <c r="J109" s="165"/>
      <c r="K109" s="165"/>
      <c r="L109" s="169"/>
      <c r="M109" s="169"/>
      <c r="N109" s="169"/>
      <c r="O109" s="169"/>
      <c r="P109" s="169"/>
      <c r="Q109" s="169"/>
      <c r="R109" s="169"/>
      <c r="S109" s="169"/>
      <c r="T109" s="169"/>
      <c r="U109" s="169"/>
      <c r="V109" s="169"/>
      <c r="W109" s="169"/>
      <c r="X109" s="169"/>
      <c r="Y109" s="169"/>
      <c r="Z109" s="169"/>
      <c r="AA109" s="165"/>
      <c r="AB109" s="165"/>
      <c r="AC109" s="165"/>
      <c r="AD109" s="165"/>
      <c r="AE109" s="165"/>
      <c r="AF109" s="172"/>
      <c r="AG109" s="175"/>
      <c r="AH109" s="176"/>
      <c r="AI109" s="176"/>
      <c r="AJ109" s="173"/>
      <c r="AK109" s="173"/>
      <c r="AL109" s="173"/>
      <c r="AM109" s="173"/>
      <c r="AN109" s="173"/>
      <c r="AO109" s="174"/>
      <c r="AP109" s="197"/>
      <c r="AQ109" s="198"/>
      <c r="AR109" s="198"/>
      <c r="AS109" s="198"/>
      <c r="AT109" s="198"/>
      <c r="AU109" s="198"/>
      <c r="AV109" s="165"/>
      <c r="AW109" s="165"/>
      <c r="AX109" s="165"/>
      <c r="AY109" s="165"/>
      <c r="AZ109" s="165"/>
      <c r="BA109" s="165"/>
      <c r="BB109" s="195"/>
      <c r="BC109" s="195"/>
      <c r="BD109" s="195"/>
      <c r="BE109" s="196"/>
      <c r="BF109" s="223"/>
      <c r="BG109" s="173"/>
      <c r="BH109" s="173"/>
      <c r="BI109" s="190"/>
      <c r="BJ109" s="190"/>
      <c r="BK109" s="190"/>
      <c r="BL109" s="173"/>
      <c r="BM109" s="173"/>
      <c r="BN109" s="174"/>
      <c r="BO109" s="231"/>
      <c r="BP109" s="232"/>
      <c r="BQ109" s="233"/>
      <c r="BR109" s="173"/>
      <c r="BS109" s="173"/>
      <c r="BT109" s="173"/>
      <c r="BU109" s="173"/>
      <c r="BV109" s="173"/>
      <c r="BW109" s="173"/>
      <c r="BX109" s="173"/>
      <c r="BY109" s="173"/>
      <c r="BZ109" s="173"/>
      <c r="CA109" s="173"/>
      <c r="CB109" s="173"/>
      <c r="CC109" s="173"/>
      <c r="CD109" s="173"/>
      <c r="CE109" s="173"/>
      <c r="CF109" s="174"/>
      <c r="CG109" s="164"/>
      <c r="CH109" s="164"/>
      <c r="CI109" s="164"/>
      <c r="CJ109" s="164"/>
      <c r="CK109" s="372"/>
    </row>
    <row r="110" spans="2:89" ht="14.1" customHeight="1" x14ac:dyDescent="0.2">
      <c r="B110" s="192" t="str">
        <f t="shared" ref="B110" si="435">IF(ISBLANK(L110),"",B108+AP108)</f>
        <v/>
      </c>
      <c r="C110" s="190"/>
      <c r="D110" s="190"/>
      <c r="E110" s="190" t="str">
        <f t="shared" ref="E110" si="436">IF(ISBLANK(L110),"",IF(B110&gt;=25000,27+ROUNDDOWN((B110-25000)/5000,0),IF(B110&gt;=10000,21+ROUNDDOWN((B110-10000)/2500,0),IF(B110&gt;=5000,16+ROUNDDOWN((B110-5000)/1000,0),IF(B110&gt;=2000,10+ROUNDDOWN((B110-2000)/500,0),IF(B110&gt;=250,3+ROUNDDOWN((B110-250)/250,0),IF(B110&gt;=100,2,1)))))))</f>
        <v/>
      </c>
      <c r="F110" s="190"/>
      <c r="G110" s="191"/>
      <c r="H110" s="193"/>
      <c r="I110" s="165"/>
      <c r="J110" s="165"/>
      <c r="K110" s="165"/>
      <c r="L110" s="169"/>
      <c r="M110" s="169"/>
      <c r="N110" s="169"/>
      <c r="O110" s="169"/>
      <c r="P110" s="169"/>
      <c r="Q110" s="169"/>
      <c r="R110" s="169"/>
      <c r="S110" s="169"/>
      <c r="T110" s="169"/>
      <c r="U110" s="169"/>
      <c r="V110" s="169"/>
      <c r="W110" s="169"/>
      <c r="X110" s="169"/>
      <c r="Y110" s="169"/>
      <c r="Z110" s="169"/>
      <c r="AA110" s="165"/>
      <c r="AB110" s="165"/>
      <c r="AC110" s="165"/>
      <c r="AD110" s="165"/>
      <c r="AE110" s="165"/>
      <c r="AF110" s="172"/>
      <c r="AG110" s="175">
        <f>IF(AND(H110="Skills",AA110=0),VLOOKUP(L110,'TE Kosten je Stufe'!$A$2:$B$82,2,FALSE),IF(AND(H110="Waffen",AA110=0),VLOOKUP(L110,'TE Kosten je Stufe'!$A$2:$B$82,2,FALSE),IF(H110="Zauber",VLOOKUP(Lernen!L110,ZauberGesamt,3,FALSE),IF(H110="Dweomer",VLOOKUP(Lernen!L110,DweomerGesamt,3,FALSE),IF(H110="Wunder",VLOOKUP(Lernen!L110,WunderGesamt,3,FALSE),IF(H110="Thauma",VLOOKUP(Lernen!L110,ThaumaturgieGesamt,3,FALSE),0))))))</f>
        <v>0</v>
      </c>
      <c r="AH110" s="176"/>
      <c r="AI110" s="176"/>
      <c r="AJ110" s="173">
        <f>SUMPRODUCT(('TE Kosten je Stufe'!A$2:A$82=L110)*('TE Kosten je Stufe'!C$1:S$1&gt;AA110)*('TE Kosten je Stufe'!C$1:S$1&lt;=AD110)*('TE Kosten je Stufe'!C$2:S$82))</f>
        <v>0</v>
      </c>
      <c r="AK110" s="173"/>
      <c r="AL110" s="173"/>
      <c r="AM110" s="173" t="str">
        <f>IF(ISBLANK(L110),"",IF(H110="Zauber",INDEX(KlasseKostenKat,MATCH(VLOOKUP(L110,ZauberGesamt,4,FALSE),SkillKatListe,0),MATCH(Klasse,KlassenListe2,0)),IF(H110="Thauma",INDEX(KlasseKostenKat,MATCH(VLOOKUP(L110,ThaumaturgieGesamt,4,FALSE),SkillKatListe,0),MATCH(Klasse,KlassenListe2,0)),IF(H110="Wunder",INDEX(KlasseKostenKat,MATCH(VLOOKUP(L110,WunderGesamt,4,FALSE),SkillKatListe,0),MATCH(Klasse,KlassenListe2,0)),IF(H110="Dweomer",INDEX(KlasseKostenKat,MATCH(VLOOKUP(L110,DweomerGesamt,4,FALSE),SkillKatListe,0),MATCH(Klasse,KlassenListe2,0)),INDEX(KlasseKostenSkill,MATCH(L110,SkillNamenListe,0),MATCH(Klasse,KlassenListe2,0)))))))</f>
        <v/>
      </c>
      <c r="AN110" s="173"/>
      <c r="AO110" s="174"/>
      <c r="AP110" s="197"/>
      <c r="AQ110" s="198"/>
      <c r="AR110" s="198"/>
      <c r="AS110" s="198"/>
      <c r="AT110" s="198"/>
      <c r="AU110" s="198"/>
      <c r="AV110" s="165"/>
      <c r="AW110" s="165"/>
      <c r="AX110" s="165"/>
      <c r="AY110" s="165"/>
      <c r="AZ110" s="165"/>
      <c r="BA110" s="165"/>
      <c r="BB110" s="194"/>
      <c r="BC110" s="195"/>
      <c r="BD110" s="195"/>
      <c r="BE110" s="196"/>
      <c r="BF110" s="223">
        <f>IF(AY110="X",20,IF(OR(H110="Zauber",H110="Dweomer",H110="Wunder",H110="Thauma"),SUM(AV110*$AB$11)+((AG110-AS110)*$AB$8),SUM(AV110*$AB$11)+((AJ110-AS110)*$AB$4)+(AG110*$AB$6)))</f>
        <v>0</v>
      </c>
      <c r="BG110" s="173"/>
      <c r="BH110" s="173"/>
      <c r="BI110" s="190">
        <f t="shared" ref="BI110" si="437">IF(OR(H110="skills",H110="Waffen"),(AG110*6)+(AJ110*2),IF(AY110="X",2,(AG110*4)))</f>
        <v>0</v>
      </c>
      <c r="BJ110" s="190"/>
      <c r="BK110" s="190"/>
      <c r="BL110" s="173">
        <f t="shared" ref="BL110" si="438">IF(ISBLANK(L110),,IF(OR(H110="Zauber",H110="Dweomer",H110="Thauma",H110="Wunder"),SUM(AG110*AM110),SUM((AG110*AM110*3)+(AJ110*AM110))))</f>
        <v>0</v>
      </c>
      <c r="BM110" s="173"/>
      <c r="BN110" s="174"/>
      <c r="BO110" s="228" t="str">
        <f t="shared" ref="BO110" si="439">IF(ISBLANK(L110),"",IF(OR(H110="Skills",H110="Waffen"),((AJ110-AS110)*AM110)+(AG110*AM110*3)-AP110-AV110-(ROUND(BL110*BB110,0)),IF(AY110="X",SUM(ROUND((AG110*AM110)/3,0)-AP110),(AG110-AS110)*AM110-AP110-AV110-(ROUND(BL110*BB110,0)))))</f>
        <v/>
      </c>
      <c r="BP110" s="229"/>
      <c r="BQ110" s="230"/>
      <c r="BR110" s="173" t="str">
        <f t="shared" ref="BR110" si="440">IF(BL110&lt;1,"noch nicht gelernt",IF(CG110&lt;&gt;"",CG110,IF(CJ110&lt;&gt;"",CJ110,IF(CH110&lt;&gt;"",CH110,IF(CI110&lt;&gt;"",CI110,IF(CK110&lt;&gt;"",CK110,"Alles OK"))))))</f>
        <v>noch nicht gelernt</v>
      </c>
      <c r="BS110" s="173"/>
      <c r="BT110" s="173"/>
      <c r="BU110" s="173"/>
      <c r="BV110" s="173"/>
      <c r="BW110" s="173"/>
      <c r="BX110" s="173"/>
      <c r="BY110" s="173"/>
      <c r="BZ110" s="173"/>
      <c r="CA110" s="173"/>
      <c r="CB110" s="173"/>
      <c r="CC110" s="173"/>
      <c r="CD110" s="173"/>
      <c r="CE110" s="173"/>
      <c r="CF110" s="174"/>
      <c r="CG110" s="164" t="str">
        <f t="shared" ref="CG110" si="441">IF(AND(AY110&lt;&gt;"",OR(BB110&lt;&gt;"",AS110&lt;&gt;"")),"Rolle/Ogam ohne PP/Bücher/Lehrer","")</f>
        <v/>
      </c>
      <c r="CH110" s="164" t="str">
        <f t="shared" ref="CH110" si="442">IF(AND(AY110="X",OR(H110="Skills",H110="Waffen")),"Rolle/Ogam geht nur bei Zaubern","")</f>
        <v/>
      </c>
      <c r="CI110" s="164" t="str">
        <f t="shared" ref="CI110" si="443">IF(BO110&lt;0,"Es wurden zu viele Punkte eingesetzt.","")</f>
        <v/>
      </c>
      <c r="CJ110" s="164"/>
      <c r="CK110" s="372" t="str">
        <f t="shared" ref="CK110" si="444">IF(BO110&gt;0,"Es fehlen noch Punkte","")</f>
        <v>Es fehlen noch Punkte</v>
      </c>
    </row>
    <row r="111" spans="2:89" ht="14.1" customHeight="1" x14ac:dyDescent="0.2">
      <c r="B111" s="192"/>
      <c r="C111" s="190"/>
      <c r="D111" s="190"/>
      <c r="E111" s="190"/>
      <c r="F111" s="190"/>
      <c r="G111" s="191"/>
      <c r="H111" s="193"/>
      <c r="I111" s="165"/>
      <c r="J111" s="165"/>
      <c r="K111" s="165"/>
      <c r="L111" s="169"/>
      <c r="M111" s="169"/>
      <c r="N111" s="169"/>
      <c r="O111" s="169"/>
      <c r="P111" s="169"/>
      <c r="Q111" s="169"/>
      <c r="R111" s="169"/>
      <c r="S111" s="169"/>
      <c r="T111" s="169"/>
      <c r="U111" s="169"/>
      <c r="V111" s="169"/>
      <c r="W111" s="169"/>
      <c r="X111" s="169"/>
      <c r="Y111" s="169"/>
      <c r="Z111" s="169"/>
      <c r="AA111" s="165"/>
      <c r="AB111" s="165"/>
      <c r="AC111" s="165"/>
      <c r="AD111" s="165"/>
      <c r="AE111" s="165"/>
      <c r="AF111" s="172"/>
      <c r="AG111" s="175"/>
      <c r="AH111" s="176"/>
      <c r="AI111" s="176"/>
      <c r="AJ111" s="173"/>
      <c r="AK111" s="173"/>
      <c r="AL111" s="173"/>
      <c r="AM111" s="173"/>
      <c r="AN111" s="173"/>
      <c r="AO111" s="174"/>
      <c r="AP111" s="197"/>
      <c r="AQ111" s="198"/>
      <c r="AR111" s="198"/>
      <c r="AS111" s="198"/>
      <c r="AT111" s="198"/>
      <c r="AU111" s="198"/>
      <c r="AV111" s="165"/>
      <c r="AW111" s="165"/>
      <c r="AX111" s="165"/>
      <c r="AY111" s="165"/>
      <c r="AZ111" s="165"/>
      <c r="BA111" s="165"/>
      <c r="BB111" s="195"/>
      <c r="BC111" s="195"/>
      <c r="BD111" s="195"/>
      <c r="BE111" s="196"/>
      <c r="BF111" s="223"/>
      <c r="BG111" s="173"/>
      <c r="BH111" s="173"/>
      <c r="BI111" s="190"/>
      <c r="BJ111" s="190"/>
      <c r="BK111" s="190"/>
      <c r="BL111" s="173"/>
      <c r="BM111" s="173"/>
      <c r="BN111" s="174"/>
      <c r="BO111" s="231"/>
      <c r="BP111" s="232"/>
      <c r="BQ111" s="233"/>
      <c r="BR111" s="173"/>
      <c r="BS111" s="173"/>
      <c r="BT111" s="173"/>
      <c r="BU111" s="173"/>
      <c r="BV111" s="173"/>
      <c r="BW111" s="173"/>
      <c r="BX111" s="173"/>
      <c r="BY111" s="173"/>
      <c r="BZ111" s="173"/>
      <c r="CA111" s="173"/>
      <c r="CB111" s="173"/>
      <c r="CC111" s="173"/>
      <c r="CD111" s="173"/>
      <c r="CE111" s="173"/>
      <c r="CF111" s="174"/>
      <c r="CG111" s="164"/>
      <c r="CH111" s="164"/>
      <c r="CI111" s="164"/>
      <c r="CJ111" s="164"/>
      <c r="CK111" s="372"/>
    </row>
    <row r="112" spans="2:89" ht="14.1" customHeight="1" x14ac:dyDescent="0.2">
      <c r="B112" s="192" t="str">
        <f t="shared" ref="B112" si="445">IF(ISBLANK(L112),"",B110+AP110)</f>
        <v/>
      </c>
      <c r="C112" s="190"/>
      <c r="D112" s="190"/>
      <c r="E112" s="190" t="str">
        <f t="shared" ref="E112" si="446">IF(ISBLANK(L112),"",IF(B112&gt;=25000,27+ROUNDDOWN((B112-25000)/5000,0),IF(B112&gt;=10000,21+ROUNDDOWN((B112-10000)/2500,0),IF(B112&gt;=5000,16+ROUNDDOWN((B112-5000)/1000,0),IF(B112&gt;=2000,10+ROUNDDOWN((B112-2000)/500,0),IF(B112&gt;=250,3+ROUNDDOWN((B112-250)/250,0),IF(B112&gt;=100,2,1)))))))</f>
        <v/>
      </c>
      <c r="F112" s="190"/>
      <c r="G112" s="191"/>
      <c r="H112" s="193"/>
      <c r="I112" s="165"/>
      <c r="J112" s="165"/>
      <c r="K112" s="165"/>
      <c r="L112" s="169"/>
      <c r="M112" s="169"/>
      <c r="N112" s="169"/>
      <c r="O112" s="169"/>
      <c r="P112" s="169"/>
      <c r="Q112" s="169"/>
      <c r="R112" s="169"/>
      <c r="S112" s="169"/>
      <c r="T112" s="169"/>
      <c r="U112" s="169"/>
      <c r="V112" s="169"/>
      <c r="W112" s="169"/>
      <c r="X112" s="169"/>
      <c r="Y112" s="169"/>
      <c r="Z112" s="169"/>
      <c r="AA112" s="165"/>
      <c r="AB112" s="165"/>
      <c r="AC112" s="165"/>
      <c r="AD112" s="165"/>
      <c r="AE112" s="165"/>
      <c r="AF112" s="172"/>
      <c r="AG112" s="175">
        <f>IF(AND(H112="Skills",AA112=0),VLOOKUP(L112,'TE Kosten je Stufe'!$A$2:$B$82,2,FALSE),IF(AND(H112="Waffen",AA112=0),VLOOKUP(L112,'TE Kosten je Stufe'!$A$2:$B$82,2,FALSE),IF(H112="Zauber",VLOOKUP(Lernen!L112,ZauberGesamt,3,FALSE),IF(H112="Dweomer",VLOOKUP(Lernen!L112,DweomerGesamt,3,FALSE),IF(H112="Wunder",VLOOKUP(Lernen!L112,WunderGesamt,3,FALSE),IF(H112="Thauma",VLOOKUP(Lernen!L112,ThaumaturgieGesamt,3,FALSE),0))))))</f>
        <v>0</v>
      </c>
      <c r="AH112" s="176"/>
      <c r="AI112" s="176"/>
      <c r="AJ112" s="173">
        <f>SUMPRODUCT(('TE Kosten je Stufe'!A$2:A$82=L112)*('TE Kosten je Stufe'!C$1:S$1&gt;AA112)*('TE Kosten je Stufe'!C$1:S$1&lt;=AD112)*('TE Kosten je Stufe'!C$2:S$82))</f>
        <v>0</v>
      </c>
      <c r="AK112" s="173"/>
      <c r="AL112" s="173"/>
      <c r="AM112" s="173" t="str">
        <f>IF(ISBLANK(L112),"",IF(H112="Zauber",INDEX(KlasseKostenKat,MATCH(VLOOKUP(L112,ZauberGesamt,4,FALSE),SkillKatListe,0),MATCH(Klasse,KlassenListe2,0)),IF(H112="Thauma",INDEX(KlasseKostenKat,MATCH(VLOOKUP(L112,ThaumaturgieGesamt,4,FALSE),SkillKatListe,0),MATCH(Klasse,KlassenListe2,0)),IF(H112="Wunder",INDEX(KlasseKostenKat,MATCH(VLOOKUP(L112,WunderGesamt,4,FALSE),SkillKatListe,0),MATCH(Klasse,KlassenListe2,0)),IF(H112="Dweomer",INDEX(KlasseKostenKat,MATCH(VLOOKUP(L112,DweomerGesamt,4,FALSE),SkillKatListe,0),MATCH(Klasse,KlassenListe2,0)),INDEX(KlasseKostenSkill,MATCH(L112,SkillNamenListe,0),MATCH(Klasse,KlassenListe2,0)))))))</f>
        <v/>
      </c>
      <c r="AN112" s="173"/>
      <c r="AO112" s="174"/>
      <c r="AP112" s="197"/>
      <c r="AQ112" s="198"/>
      <c r="AR112" s="198"/>
      <c r="AS112" s="198"/>
      <c r="AT112" s="198"/>
      <c r="AU112" s="198"/>
      <c r="AV112" s="165"/>
      <c r="AW112" s="165"/>
      <c r="AX112" s="165"/>
      <c r="AY112" s="165"/>
      <c r="AZ112" s="165"/>
      <c r="BA112" s="165"/>
      <c r="BB112" s="194"/>
      <c r="BC112" s="195"/>
      <c r="BD112" s="195"/>
      <c r="BE112" s="196"/>
      <c r="BF112" s="223">
        <f>IF(AY112="X",20,IF(OR(H112="Zauber",H112="Dweomer",H112="Wunder",H112="Thauma"),SUM(AV112*$AB$11)+((AG112-AS112)*$AB$8),SUM(AV112*$AB$11)+((AJ112-AS112)*$AB$4)+(AG112*$AB$6)))</f>
        <v>0</v>
      </c>
      <c r="BG112" s="173"/>
      <c r="BH112" s="173"/>
      <c r="BI112" s="190">
        <f t="shared" ref="BI112" si="447">IF(OR(H112="skills",H112="Waffen"),(AG112*6)+(AJ112*2),IF(AY112="X",2,(AG112*4)))</f>
        <v>0</v>
      </c>
      <c r="BJ112" s="190"/>
      <c r="BK112" s="190"/>
      <c r="BL112" s="173">
        <f t="shared" ref="BL112" si="448">IF(ISBLANK(L112),,IF(OR(H112="Zauber",H112="Dweomer",H112="Thauma",H112="Wunder"),SUM(AG112*AM112),SUM((AG112*AM112*3)+(AJ112*AM112))))</f>
        <v>0</v>
      </c>
      <c r="BM112" s="173"/>
      <c r="BN112" s="174"/>
      <c r="BO112" s="228" t="str">
        <f t="shared" ref="BO112" si="449">IF(ISBLANK(L112),"",IF(OR(H112="Skills",H112="Waffen"),((AJ112-AS112)*AM112)+(AG112*AM112*3)-AP112-AV112-(ROUND(BL112*BB112,0)),IF(AY112="X",SUM(ROUND((AG112*AM112)/3,0)-AP112),(AG112-AS112)*AM112-AP112-AV112-(ROUND(BL112*BB112,0)))))</f>
        <v/>
      </c>
      <c r="BP112" s="229"/>
      <c r="BQ112" s="230"/>
      <c r="BR112" s="173" t="str">
        <f t="shared" ref="BR112" si="450">IF(BL112&lt;1,"noch nicht gelernt",IF(CG112&lt;&gt;"",CG112,IF(CJ112&lt;&gt;"",CJ112,IF(CH112&lt;&gt;"",CH112,IF(CI112&lt;&gt;"",CI112,IF(CK112&lt;&gt;"",CK112,"Alles OK"))))))</f>
        <v>noch nicht gelernt</v>
      </c>
      <c r="BS112" s="173"/>
      <c r="BT112" s="173"/>
      <c r="BU112" s="173"/>
      <c r="BV112" s="173"/>
      <c r="BW112" s="173"/>
      <c r="BX112" s="173"/>
      <c r="BY112" s="173"/>
      <c r="BZ112" s="173"/>
      <c r="CA112" s="173"/>
      <c r="CB112" s="173"/>
      <c r="CC112" s="173"/>
      <c r="CD112" s="173"/>
      <c r="CE112" s="173"/>
      <c r="CF112" s="174"/>
      <c r="CG112" s="164" t="str">
        <f t="shared" ref="CG112" si="451">IF(AND(AY112&lt;&gt;"",OR(BB112&lt;&gt;"",AS112&lt;&gt;"")),"Rolle/Ogam ohne PP/Bücher/Lehrer","")</f>
        <v/>
      </c>
      <c r="CH112" s="164" t="str">
        <f t="shared" ref="CH112" si="452">IF(AND(AY112="X",OR(H112="Skills",H112="Waffen")),"Rolle/Ogam geht nur bei Zaubern","")</f>
        <v/>
      </c>
      <c r="CI112" s="164" t="str">
        <f t="shared" ref="CI112" si="453">IF(BO112&lt;0,"Es wurden zu viele Punkte eingesetzt.","")</f>
        <v/>
      </c>
      <c r="CJ112" s="164"/>
      <c r="CK112" s="372" t="str">
        <f t="shared" ref="CK112" si="454">IF(BO112&gt;0,"Es fehlen noch Punkte","")</f>
        <v>Es fehlen noch Punkte</v>
      </c>
    </row>
    <row r="113" spans="2:89" ht="14.1" customHeight="1" x14ac:dyDescent="0.2">
      <c r="B113" s="192"/>
      <c r="C113" s="190"/>
      <c r="D113" s="190"/>
      <c r="E113" s="190"/>
      <c r="F113" s="190"/>
      <c r="G113" s="191"/>
      <c r="H113" s="193"/>
      <c r="I113" s="165"/>
      <c r="J113" s="165"/>
      <c r="K113" s="165"/>
      <c r="L113" s="169"/>
      <c r="M113" s="169"/>
      <c r="N113" s="169"/>
      <c r="O113" s="169"/>
      <c r="P113" s="169"/>
      <c r="Q113" s="169"/>
      <c r="R113" s="169"/>
      <c r="S113" s="169"/>
      <c r="T113" s="169"/>
      <c r="U113" s="169"/>
      <c r="V113" s="169"/>
      <c r="W113" s="169"/>
      <c r="X113" s="169"/>
      <c r="Y113" s="169"/>
      <c r="Z113" s="169"/>
      <c r="AA113" s="165"/>
      <c r="AB113" s="165"/>
      <c r="AC113" s="165"/>
      <c r="AD113" s="165"/>
      <c r="AE113" s="165"/>
      <c r="AF113" s="172"/>
      <c r="AG113" s="175"/>
      <c r="AH113" s="176"/>
      <c r="AI113" s="176"/>
      <c r="AJ113" s="173"/>
      <c r="AK113" s="173"/>
      <c r="AL113" s="173"/>
      <c r="AM113" s="173"/>
      <c r="AN113" s="173"/>
      <c r="AO113" s="174"/>
      <c r="AP113" s="197"/>
      <c r="AQ113" s="198"/>
      <c r="AR113" s="198"/>
      <c r="AS113" s="198"/>
      <c r="AT113" s="198"/>
      <c r="AU113" s="198"/>
      <c r="AV113" s="165"/>
      <c r="AW113" s="165"/>
      <c r="AX113" s="165"/>
      <c r="AY113" s="165"/>
      <c r="AZ113" s="165"/>
      <c r="BA113" s="165"/>
      <c r="BB113" s="195"/>
      <c r="BC113" s="195"/>
      <c r="BD113" s="195"/>
      <c r="BE113" s="196"/>
      <c r="BF113" s="223"/>
      <c r="BG113" s="173"/>
      <c r="BH113" s="173"/>
      <c r="BI113" s="190"/>
      <c r="BJ113" s="190"/>
      <c r="BK113" s="190"/>
      <c r="BL113" s="173"/>
      <c r="BM113" s="173"/>
      <c r="BN113" s="174"/>
      <c r="BO113" s="231"/>
      <c r="BP113" s="232"/>
      <c r="BQ113" s="233"/>
      <c r="BR113" s="173"/>
      <c r="BS113" s="173"/>
      <c r="BT113" s="173"/>
      <c r="BU113" s="173"/>
      <c r="BV113" s="173"/>
      <c r="BW113" s="173"/>
      <c r="BX113" s="173"/>
      <c r="BY113" s="173"/>
      <c r="BZ113" s="173"/>
      <c r="CA113" s="173"/>
      <c r="CB113" s="173"/>
      <c r="CC113" s="173"/>
      <c r="CD113" s="173"/>
      <c r="CE113" s="173"/>
      <c r="CF113" s="174"/>
      <c r="CG113" s="164"/>
      <c r="CH113" s="164"/>
      <c r="CI113" s="164"/>
      <c r="CJ113" s="164"/>
      <c r="CK113" s="372"/>
    </row>
    <row r="114" spans="2:89" ht="14.1" customHeight="1" x14ac:dyDescent="0.2">
      <c r="B114" s="192" t="str">
        <f t="shared" ref="B114" si="455">IF(ISBLANK(L114),"",B112+AP112)</f>
        <v/>
      </c>
      <c r="C114" s="190"/>
      <c r="D114" s="190"/>
      <c r="E114" s="190" t="str">
        <f t="shared" ref="E114" si="456">IF(ISBLANK(L114),"",IF(B114&gt;=25000,27+ROUNDDOWN((B114-25000)/5000,0),IF(B114&gt;=10000,21+ROUNDDOWN((B114-10000)/2500,0),IF(B114&gt;=5000,16+ROUNDDOWN((B114-5000)/1000,0),IF(B114&gt;=2000,10+ROUNDDOWN((B114-2000)/500,0),IF(B114&gt;=250,3+ROUNDDOWN((B114-250)/250,0),IF(B114&gt;=100,2,1)))))))</f>
        <v/>
      </c>
      <c r="F114" s="190"/>
      <c r="G114" s="191"/>
      <c r="H114" s="193"/>
      <c r="I114" s="165"/>
      <c r="J114" s="165"/>
      <c r="K114" s="165"/>
      <c r="L114" s="169"/>
      <c r="M114" s="169"/>
      <c r="N114" s="169"/>
      <c r="O114" s="169"/>
      <c r="P114" s="169"/>
      <c r="Q114" s="169"/>
      <c r="R114" s="169"/>
      <c r="S114" s="169"/>
      <c r="T114" s="169"/>
      <c r="U114" s="169"/>
      <c r="V114" s="169"/>
      <c r="W114" s="169"/>
      <c r="X114" s="169"/>
      <c r="Y114" s="169"/>
      <c r="Z114" s="169"/>
      <c r="AA114" s="165"/>
      <c r="AB114" s="165"/>
      <c r="AC114" s="165"/>
      <c r="AD114" s="165"/>
      <c r="AE114" s="165"/>
      <c r="AF114" s="172"/>
      <c r="AG114" s="175">
        <f>IF(AND(H114="Skills",AA114=0),VLOOKUP(L114,'TE Kosten je Stufe'!$A$2:$B$82,2,FALSE),IF(AND(H114="Waffen",AA114=0),VLOOKUP(L114,'TE Kosten je Stufe'!$A$2:$B$82,2,FALSE),IF(H114="Zauber",VLOOKUP(Lernen!L114,ZauberGesamt,3,FALSE),IF(H114="Dweomer",VLOOKUP(Lernen!L114,DweomerGesamt,3,FALSE),IF(H114="Wunder",VLOOKUP(Lernen!L114,WunderGesamt,3,FALSE),IF(H114="Thauma",VLOOKUP(Lernen!L114,ThaumaturgieGesamt,3,FALSE),0))))))</f>
        <v>0</v>
      </c>
      <c r="AH114" s="176"/>
      <c r="AI114" s="176"/>
      <c r="AJ114" s="173">
        <f>SUMPRODUCT(('TE Kosten je Stufe'!A$2:A$82=L114)*('TE Kosten je Stufe'!C$1:S$1&gt;AA114)*('TE Kosten je Stufe'!C$1:S$1&lt;=AD114)*('TE Kosten je Stufe'!C$2:S$82))</f>
        <v>0</v>
      </c>
      <c r="AK114" s="173"/>
      <c r="AL114" s="173"/>
      <c r="AM114" s="173" t="str">
        <f>IF(ISBLANK(L114),"",IF(H114="Zauber",INDEX(KlasseKostenKat,MATCH(VLOOKUP(L114,ZauberGesamt,4,FALSE),SkillKatListe,0),MATCH(Klasse,KlassenListe2,0)),IF(H114="Thauma",INDEX(KlasseKostenKat,MATCH(VLOOKUP(L114,ThaumaturgieGesamt,4,FALSE),SkillKatListe,0),MATCH(Klasse,KlassenListe2,0)),IF(H114="Wunder",INDEX(KlasseKostenKat,MATCH(VLOOKUP(L114,WunderGesamt,4,FALSE),SkillKatListe,0),MATCH(Klasse,KlassenListe2,0)),IF(H114="Dweomer",INDEX(KlasseKostenKat,MATCH(VLOOKUP(L114,DweomerGesamt,4,FALSE),SkillKatListe,0),MATCH(Klasse,KlassenListe2,0)),INDEX(KlasseKostenSkill,MATCH(L114,SkillNamenListe,0),MATCH(Klasse,KlassenListe2,0)))))))</f>
        <v/>
      </c>
      <c r="AN114" s="173"/>
      <c r="AO114" s="174"/>
      <c r="AP114" s="197"/>
      <c r="AQ114" s="198"/>
      <c r="AR114" s="198"/>
      <c r="AS114" s="198"/>
      <c r="AT114" s="198"/>
      <c r="AU114" s="198"/>
      <c r="AV114" s="165"/>
      <c r="AW114" s="165"/>
      <c r="AX114" s="165"/>
      <c r="AY114" s="165"/>
      <c r="AZ114" s="165"/>
      <c r="BA114" s="165"/>
      <c r="BB114" s="194"/>
      <c r="BC114" s="195"/>
      <c r="BD114" s="195"/>
      <c r="BE114" s="196"/>
      <c r="BF114" s="223">
        <f>IF(AY114="X",20,IF(OR(H114="Zauber",H114="Dweomer",H114="Wunder",H114="Thauma"),SUM(AV114*$AB$11)+((AG114-AS114)*$AB$8),SUM(AV114*$AB$11)+((AJ114-AS114)*$AB$4)+(AG114*$AB$6)))</f>
        <v>0</v>
      </c>
      <c r="BG114" s="173"/>
      <c r="BH114" s="173"/>
      <c r="BI114" s="190">
        <f t="shared" ref="BI114" si="457">IF(OR(H114="skills",H114="Waffen"),(AG114*6)+(AJ114*2),IF(AY114="X",2,(AG114*4)))</f>
        <v>0</v>
      </c>
      <c r="BJ114" s="190"/>
      <c r="BK114" s="190"/>
      <c r="BL114" s="173">
        <f t="shared" ref="BL114" si="458">IF(ISBLANK(L114),,IF(OR(H114="Zauber",H114="Dweomer",H114="Thauma",H114="Wunder"),SUM(AG114*AM114),SUM((AG114*AM114*3)+(AJ114*AM114))))</f>
        <v>0</v>
      </c>
      <c r="BM114" s="173"/>
      <c r="BN114" s="174"/>
      <c r="BO114" s="228" t="str">
        <f t="shared" ref="BO114" si="459">IF(ISBLANK(L114),"",IF(OR(H114="Skills",H114="Waffen"),((AJ114-AS114)*AM114)+(AG114*AM114*3)-AP114-AV114-(ROUND(BL114*BB114,0)),IF(AY114="X",SUM(ROUND((AG114*AM114)/3,0)-AP114),(AG114-AS114)*AM114-AP114-AV114-(ROUND(BL114*BB114,0)))))</f>
        <v/>
      </c>
      <c r="BP114" s="229"/>
      <c r="BQ114" s="230"/>
      <c r="BR114" s="173" t="str">
        <f t="shared" ref="BR114" si="460">IF(BL114&lt;1,"noch nicht gelernt",IF(CG114&lt;&gt;"",CG114,IF(CJ114&lt;&gt;"",CJ114,IF(CH114&lt;&gt;"",CH114,IF(CI114&lt;&gt;"",CI114,IF(CK114&lt;&gt;"",CK114,"Alles OK"))))))</f>
        <v>noch nicht gelernt</v>
      </c>
      <c r="BS114" s="173"/>
      <c r="BT114" s="173"/>
      <c r="BU114" s="173"/>
      <c r="BV114" s="173"/>
      <c r="BW114" s="173"/>
      <c r="BX114" s="173"/>
      <c r="BY114" s="173"/>
      <c r="BZ114" s="173"/>
      <c r="CA114" s="173"/>
      <c r="CB114" s="173"/>
      <c r="CC114" s="173"/>
      <c r="CD114" s="173"/>
      <c r="CE114" s="173"/>
      <c r="CF114" s="174"/>
      <c r="CG114" s="164" t="str">
        <f t="shared" ref="CG114" si="461">IF(AND(AY114&lt;&gt;"",OR(BB114&lt;&gt;"",AS114&lt;&gt;"")),"Rolle/Ogam ohne PP/Bücher/Lehrer","")</f>
        <v/>
      </c>
      <c r="CH114" s="164" t="str">
        <f t="shared" ref="CH114" si="462">IF(AND(AY114="X",OR(H114="Skills",H114="Waffen")),"Rolle/Ogam geht nur bei Zaubern","")</f>
        <v/>
      </c>
      <c r="CI114" s="164" t="str">
        <f t="shared" ref="CI114" si="463">IF(BO114&lt;0,"Es wurden zu viele Punkte eingesetzt.","")</f>
        <v/>
      </c>
      <c r="CJ114" s="164"/>
      <c r="CK114" s="372" t="str">
        <f t="shared" ref="CK114" si="464">IF(BO114&gt;0,"Es fehlen noch Punkte","")</f>
        <v>Es fehlen noch Punkte</v>
      </c>
    </row>
    <row r="115" spans="2:89" ht="14.1" customHeight="1" x14ac:dyDescent="0.2">
      <c r="B115" s="192"/>
      <c r="C115" s="190"/>
      <c r="D115" s="190"/>
      <c r="E115" s="190"/>
      <c r="F115" s="190"/>
      <c r="G115" s="191"/>
      <c r="H115" s="193"/>
      <c r="I115" s="165"/>
      <c r="J115" s="165"/>
      <c r="K115" s="165"/>
      <c r="L115" s="169"/>
      <c r="M115" s="169"/>
      <c r="N115" s="169"/>
      <c r="O115" s="169"/>
      <c r="P115" s="169"/>
      <c r="Q115" s="169"/>
      <c r="R115" s="169"/>
      <c r="S115" s="169"/>
      <c r="T115" s="169"/>
      <c r="U115" s="169"/>
      <c r="V115" s="169"/>
      <c r="W115" s="169"/>
      <c r="X115" s="169"/>
      <c r="Y115" s="169"/>
      <c r="Z115" s="169"/>
      <c r="AA115" s="165"/>
      <c r="AB115" s="165"/>
      <c r="AC115" s="165"/>
      <c r="AD115" s="165"/>
      <c r="AE115" s="165"/>
      <c r="AF115" s="172"/>
      <c r="AG115" s="175"/>
      <c r="AH115" s="176"/>
      <c r="AI115" s="176"/>
      <c r="AJ115" s="173"/>
      <c r="AK115" s="173"/>
      <c r="AL115" s="173"/>
      <c r="AM115" s="173"/>
      <c r="AN115" s="173"/>
      <c r="AO115" s="174"/>
      <c r="AP115" s="197"/>
      <c r="AQ115" s="198"/>
      <c r="AR115" s="198"/>
      <c r="AS115" s="198"/>
      <c r="AT115" s="198"/>
      <c r="AU115" s="198"/>
      <c r="AV115" s="165"/>
      <c r="AW115" s="165"/>
      <c r="AX115" s="165"/>
      <c r="AY115" s="165"/>
      <c r="AZ115" s="165"/>
      <c r="BA115" s="165"/>
      <c r="BB115" s="195"/>
      <c r="BC115" s="195"/>
      <c r="BD115" s="195"/>
      <c r="BE115" s="196"/>
      <c r="BF115" s="223"/>
      <c r="BG115" s="173"/>
      <c r="BH115" s="173"/>
      <c r="BI115" s="190"/>
      <c r="BJ115" s="190"/>
      <c r="BK115" s="190"/>
      <c r="BL115" s="173"/>
      <c r="BM115" s="173"/>
      <c r="BN115" s="174"/>
      <c r="BO115" s="231"/>
      <c r="BP115" s="232"/>
      <c r="BQ115" s="233"/>
      <c r="BR115" s="173"/>
      <c r="BS115" s="173"/>
      <c r="BT115" s="173"/>
      <c r="BU115" s="173"/>
      <c r="BV115" s="173"/>
      <c r="BW115" s="173"/>
      <c r="BX115" s="173"/>
      <c r="BY115" s="173"/>
      <c r="BZ115" s="173"/>
      <c r="CA115" s="173"/>
      <c r="CB115" s="173"/>
      <c r="CC115" s="173"/>
      <c r="CD115" s="173"/>
      <c r="CE115" s="173"/>
      <c r="CF115" s="174"/>
      <c r="CG115" s="164"/>
      <c r="CH115" s="164"/>
      <c r="CI115" s="164"/>
      <c r="CJ115" s="164"/>
      <c r="CK115" s="372"/>
    </row>
    <row r="116" spans="2:89" ht="14.1" customHeight="1" x14ac:dyDescent="0.2">
      <c r="B116" s="192" t="str">
        <f t="shared" ref="B116" si="465">IF(ISBLANK(L116),"",B114+AP114)</f>
        <v/>
      </c>
      <c r="C116" s="190"/>
      <c r="D116" s="190"/>
      <c r="E116" s="190" t="str">
        <f t="shared" ref="E116" si="466">IF(ISBLANK(L116),"",IF(B116&gt;=25000,27+ROUNDDOWN((B116-25000)/5000,0),IF(B116&gt;=10000,21+ROUNDDOWN((B116-10000)/2500,0),IF(B116&gt;=5000,16+ROUNDDOWN((B116-5000)/1000,0),IF(B116&gt;=2000,10+ROUNDDOWN((B116-2000)/500,0),IF(B116&gt;=250,3+ROUNDDOWN((B116-250)/250,0),IF(B116&gt;=100,2,1)))))))</f>
        <v/>
      </c>
      <c r="F116" s="190"/>
      <c r="G116" s="191"/>
      <c r="H116" s="193"/>
      <c r="I116" s="165"/>
      <c r="J116" s="165"/>
      <c r="K116" s="165"/>
      <c r="L116" s="169"/>
      <c r="M116" s="169"/>
      <c r="N116" s="169"/>
      <c r="O116" s="169"/>
      <c r="P116" s="169"/>
      <c r="Q116" s="169"/>
      <c r="R116" s="169"/>
      <c r="S116" s="169"/>
      <c r="T116" s="169"/>
      <c r="U116" s="169"/>
      <c r="V116" s="169"/>
      <c r="W116" s="169"/>
      <c r="X116" s="169"/>
      <c r="Y116" s="169"/>
      <c r="Z116" s="169"/>
      <c r="AA116" s="165"/>
      <c r="AB116" s="165"/>
      <c r="AC116" s="165"/>
      <c r="AD116" s="165"/>
      <c r="AE116" s="165"/>
      <c r="AF116" s="172"/>
      <c r="AG116" s="175">
        <f>IF(AND(H116="Skills",AA116=0),VLOOKUP(L116,'TE Kosten je Stufe'!$A$2:$B$82,2,FALSE),IF(AND(H116="Waffen",AA116=0),VLOOKUP(L116,'TE Kosten je Stufe'!$A$2:$B$82,2,FALSE),IF(H116="Zauber",VLOOKUP(Lernen!L116,ZauberGesamt,3,FALSE),IF(H116="Dweomer",VLOOKUP(Lernen!L116,DweomerGesamt,3,FALSE),IF(H116="Wunder",VLOOKUP(Lernen!L116,WunderGesamt,3,FALSE),IF(H116="Thauma",VLOOKUP(Lernen!L116,ThaumaturgieGesamt,3,FALSE),0))))))</f>
        <v>0</v>
      </c>
      <c r="AH116" s="176"/>
      <c r="AI116" s="176"/>
      <c r="AJ116" s="173">
        <f>SUMPRODUCT(('TE Kosten je Stufe'!A$2:A$82=L116)*('TE Kosten je Stufe'!C$1:S$1&gt;AA116)*('TE Kosten je Stufe'!C$1:S$1&lt;=AD116)*('TE Kosten je Stufe'!C$2:S$82))</f>
        <v>0</v>
      </c>
      <c r="AK116" s="173"/>
      <c r="AL116" s="173"/>
      <c r="AM116" s="173" t="str">
        <f>IF(ISBLANK(L116),"",IF(H116="Zauber",INDEX(KlasseKostenKat,MATCH(VLOOKUP(L116,ZauberGesamt,4,FALSE),SkillKatListe,0),MATCH(Klasse,KlassenListe2,0)),IF(H116="Thauma",INDEX(KlasseKostenKat,MATCH(VLOOKUP(L116,ThaumaturgieGesamt,4,FALSE),SkillKatListe,0),MATCH(Klasse,KlassenListe2,0)),IF(H116="Wunder",INDEX(KlasseKostenKat,MATCH(VLOOKUP(L116,WunderGesamt,4,FALSE),SkillKatListe,0),MATCH(Klasse,KlassenListe2,0)),IF(H116="Dweomer",INDEX(KlasseKostenKat,MATCH(VLOOKUP(L116,DweomerGesamt,4,FALSE),SkillKatListe,0),MATCH(Klasse,KlassenListe2,0)),INDEX(KlasseKostenSkill,MATCH(L116,SkillNamenListe,0),MATCH(Klasse,KlassenListe2,0)))))))</f>
        <v/>
      </c>
      <c r="AN116" s="173"/>
      <c r="AO116" s="174"/>
      <c r="AP116" s="197"/>
      <c r="AQ116" s="198"/>
      <c r="AR116" s="198"/>
      <c r="AS116" s="198"/>
      <c r="AT116" s="198"/>
      <c r="AU116" s="198"/>
      <c r="AV116" s="165"/>
      <c r="AW116" s="165"/>
      <c r="AX116" s="165"/>
      <c r="AY116" s="165"/>
      <c r="AZ116" s="165"/>
      <c r="BA116" s="165"/>
      <c r="BB116" s="194"/>
      <c r="BC116" s="195"/>
      <c r="BD116" s="195"/>
      <c r="BE116" s="196"/>
      <c r="BF116" s="223">
        <f>IF(AY116="X",20,IF(OR(H116="Zauber",H116="Dweomer",H116="Wunder",H116="Thauma"),SUM(AV116*$AB$11)+((AG116-AS116)*$AB$8),SUM(AV116*$AB$11)+((AJ116-AS116)*$AB$4)+(AG116*$AB$6)))</f>
        <v>0</v>
      </c>
      <c r="BG116" s="173"/>
      <c r="BH116" s="173"/>
      <c r="BI116" s="190">
        <f t="shared" ref="BI116" si="467">IF(OR(H116="skills",H116="Waffen"),(AG116*6)+(AJ116*2),IF(AY116="X",2,(AG116*4)))</f>
        <v>0</v>
      </c>
      <c r="BJ116" s="190"/>
      <c r="BK116" s="190"/>
      <c r="BL116" s="173">
        <f t="shared" ref="BL116" si="468">IF(ISBLANK(L116),,IF(OR(H116="Zauber",H116="Dweomer",H116="Thauma",H116="Wunder"),SUM(AG116*AM116),SUM((AG116*AM116*3)+(AJ116*AM116))))</f>
        <v>0</v>
      </c>
      <c r="BM116" s="173"/>
      <c r="BN116" s="174"/>
      <c r="BO116" s="228" t="str">
        <f t="shared" ref="BO116" si="469">IF(ISBLANK(L116),"",IF(OR(H116="Skills",H116="Waffen"),((AJ116-AS116)*AM116)+(AG116*AM116*3)-AP116-AV116-(ROUND(BL116*BB116,0)),IF(AY116="X",SUM(ROUND((AG116*AM116)/3,0)-AP116),(AG116-AS116)*AM116-AP116-AV116-(ROUND(BL116*BB116,0)))))</f>
        <v/>
      </c>
      <c r="BP116" s="229"/>
      <c r="BQ116" s="230"/>
      <c r="BR116" s="173" t="str">
        <f t="shared" ref="BR116" si="470">IF(BL116&lt;1,"noch nicht gelernt",IF(CG116&lt;&gt;"",CG116,IF(CJ116&lt;&gt;"",CJ116,IF(CH116&lt;&gt;"",CH116,IF(CI116&lt;&gt;"",CI116,IF(CK116&lt;&gt;"",CK116,"Alles OK"))))))</f>
        <v>noch nicht gelernt</v>
      </c>
      <c r="BS116" s="173"/>
      <c r="BT116" s="173"/>
      <c r="BU116" s="173"/>
      <c r="BV116" s="173"/>
      <c r="BW116" s="173"/>
      <c r="BX116" s="173"/>
      <c r="BY116" s="173"/>
      <c r="BZ116" s="173"/>
      <c r="CA116" s="173"/>
      <c r="CB116" s="173"/>
      <c r="CC116" s="173"/>
      <c r="CD116" s="173"/>
      <c r="CE116" s="173"/>
      <c r="CF116" s="174"/>
      <c r="CG116" s="164" t="str">
        <f t="shared" ref="CG116" si="471">IF(AND(AY116&lt;&gt;"",OR(BB116&lt;&gt;"",AS116&lt;&gt;"")),"Rolle/Ogam ohne PP/Bücher/Lehrer","")</f>
        <v/>
      </c>
      <c r="CH116" s="164" t="str">
        <f t="shared" ref="CH116" si="472">IF(AND(AY116="X",OR(H116="Skills",H116="Waffen")),"Rolle/Ogam geht nur bei Zaubern","")</f>
        <v/>
      </c>
      <c r="CI116" s="164" t="str">
        <f t="shared" ref="CI116" si="473">IF(BO116&lt;0,"Es wurden zu viele Punkte eingesetzt.","")</f>
        <v/>
      </c>
      <c r="CJ116" s="164"/>
      <c r="CK116" s="372" t="str">
        <f t="shared" ref="CK116" si="474">IF(BO116&gt;0,"Es fehlen noch Punkte","")</f>
        <v>Es fehlen noch Punkte</v>
      </c>
    </row>
    <row r="117" spans="2:89" ht="14.1" customHeight="1" x14ac:dyDescent="0.2">
      <c r="B117" s="192"/>
      <c r="C117" s="190"/>
      <c r="D117" s="190"/>
      <c r="E117" s="190"/>
      <c r="F117" s="190"/>
      <c r="G117" s="191"/>
      <c r="H117" s="193"/>
      <c r="I117" s="165"/>
      <c r="J117" s="165"/>
      <c r="K117" s="165"/>
      <c r="L117" s="169"/>
      <c r="M117" s="169"/>
      <c r="N117" s="169"/>
      <c r="O117" s="169"/>
      <c r="P117" s="169"/>
      <c r="Q117" s="169"/>
      <c r="R117" s="169"/>
      <c r="S117" s="169"/>
      <c r="T117" s="169"/>
      <c r="U117" s="169"/>
      <c r="V117" s="169"/>
      <c r="W117" s="169"/>
      <c r="X117" s="169"/>
      <c r="Y117" s="169"/>
      <c r="Z117" s="169"/>
      <c r="AA117" s="165"/>
      <c r="AB117" s="165"/>
      <c r="AC117" s="165"/>
      <c r="AD117" s="165"/>
      <c r="AE117" s="165"/>
      <c r="AF117" s="172"/>
      <c r="AG117" s="175"/>
      <c r="AH117" s="176"/>
      <c r="AI117" s="176"/>
      <c r="AJ117" s="173"/>
      <c r="AK117" s="173"/>
      <c r="AL117" s="173"/>
      <c r="AM117" s="173"/>
      <c r="AN117" s="173"/>
      <c r="AO117" s="174"/>
      <c r="AP117" s="197"/>
      <c r="AQ117" s="198"/>
      <c r="AR117" s="198"/>
      <c r="AS117" s="198"/>
      <c r="AT117" s="198"/>
      <c r="AU117" s="198"/>
      <c r="AV117" s="165"/>
      <c r="AW117" s="165"/>
      <c r="AX117" s="165"/>
      <c r="AY117" s="165"/>
      <c r="AZ117" s="165"/>
      <c r="BA117" s="165"/>
      <c r="BB117" s="195"/>
      <c r="BC117" s="195"/>
      <c r="BD117" s="195"/>
      <c r="BE117" s="196"/>
      <c r="BF117" s="223"/>
      <c r="BG117" s="173"/>
      <c r="BH117" s="173"/>
      <c r="BI117" s="190"/>
      <c r="BJ117" s="190"/>
      <c r="BK117" s="190"/>
      <c r="BL117" s="173"/>
      <c r="BM117" s="173"/>
      <c r="BN117" s="174"/>
      <c r="BO117" s="231"/>
      <c r="BP117" s="232"/>
      <c r="BQ117" s="233"/>
      <c r="BR117" s="173"/>
      <c r="BS117" s="173"/>
      <c r="BT117" s="173"/>
      <c r="BU117" s="173"/>
      <c r="BV117" s="173"/>
      <c r="BW117" s="173"/>
      <c r="BX117" s="173"/>
      <c r="BY117" s="173"/>
      <c r="BZ117" s="173"/>
      <c r="CA117" s="173"/>
      <c r="CB117" s="173"/>
      <c r="CC117" s="173"/>
      <c r="CD117" s="173"/>
      <c r="CE117" s="173"/>
      <c r="CF117" s="174"/>
      <c r="CG117" s="164"/>
      <c r="CH117" s="164"/>
      <c r="CI117" s="164"/>
      <c r="CJ117" s="164"/>
      <c r="CK117" s="372"/>
    </row>
    <row r="118" spans="2:89" ht="14.1" customHeight="1" x14ac:dyDescent="0.2">
      <c r="B118" s="192" t="str">
        <f t="shared" ref="B118" si="475">IF(ISBLANK(L118),"",B116+AP116)</f>
        <v/>
      </c>
      <c r="C118" s="190"/>
      <c r="D118" s="190"/>
      <c r="E118" s="190" t="str">
        <f t="shared" ref="E118" si="476">IF(ISBLANK(L118),"",IF(B118&gt;=25000,27+ROUNDDOWN((B118-25000)/5000,0),IF(B118&gt;=10000,21+ROUNDDOWN((B118-10000)/2500,0),IF(B118&gt;=5000,16+ROUNDDOWN((B118-5000)/1000,0),IF(B118&gt;=2000,10+ROUNDDOWN((B118-2000)/500,0),IF(B118&gt;=250,3+ROUNDDOWN((B118-250)/250,0),IF(B118&gt;=100,2,1)))))))</f>
        <v/>
      </c>
      <c r="F118" s="190"/>
      <c r="G118" s="191"/>
      <c r="H118" s="193"/>
      <c r="I118" s="165"/>
      <c r="J118" s="165"/>
      <c r="K118" s="165"/>
      <c r="L118" s="169"/>
      <c r="M118" s="169"/>
      <c r="N118" s="169"/>
      <c r="O118" s="169"/>
      <c r="P118" s="169"/>
      <c r="Q118" s="169"/>
      <c r="R118" s="169"/>
      <c r="S118" s="169"/>
      <c r="T118" s="169"/>
      <c r="U118" s="169"/>
      <c r="V118" s="169"/>
      <c r="W118" s="169"/>
      <c r="X118" s="169"/>
      <c r="Y118" s="169"/>
      <c r="Z118" s="169"/>
      <c r="AA118" s="165"/>
      <c r="AB118" s="165"/>
      <c r="AC118" s="165"/>
      <c r="AD118" s="165"/>
      <c r="AE118" s="165"/>
      <c r="AF118" s="172"/>
      <c r="AG118" s="175">
        <f>IF(AND(H118="Skills",AA118=0),VLOOKUP(L118,'TE Kosten je Stufe'!$A$2:$B$82,2,FALSE),IF(AND(H118="Waffen",AA118=0),VLOOKUP(L118,'TE Kosten je Stufe'!$A$2:$B$82,2,FALSE),IF(H118="Zauber",VLOOKUP(Lernen!L118,ZauberGesamt,3,FALSE),IF(H118="Dweomer",VLOOKUP(Lernen!L118,DweomerGesamt,3,FALSE),IF(H118="Wunder",VLOOKUP(Lernen!L118,WunderGesamt,3,FALSE),IF(H118="Thauma",VLOOKUP(Lernen!L118,ThaumaturgieGesamt,3,FALSE),0))))))</f>
        <v>0</v>
      </c>
      <c r="AH118" s="176"/>
      <c r="AI118" s="176"/>
      <c r="AJ118" s="173">
        <f>SUMPRODUCT(('TE Kosten je Stufe'!A$2:A$82=L118)*('TE Kosten je Stufe'!C$1:S$1&gt;AA118)*('TE Kosten je Stufe'!C$1:S$1&lt;=AD118)*('TE Kosten je Stufe'!C$2:S$82))</f>
        <v>0</v>
      </c>
      <c r="AK118" s="173"/>
      <c r="AL118" s="173"/>
      <c r="AM118" s="173" t="str">
        <f>IF(ISBLANK(L118),"",IF(H118="Zauber",INDEX(KlasseKostenKat,MATCH(VLOOKUP(L118,ZauberGesamt,4,FALSE),SkillKatListe,0),MATCH(Klasse,KlassenListe2,0)),IF(H118="Thauma",INDEX(KlasseKostenKat,MATCH(VLOOKUP(L118,ThaumaturgieGesamt,4,FALSE),SkillKatListe,0),MATCH(Klasse,KlassenListe2,0)),IF(H118="Wunder",INDEX(KlasseKostenKat,MATCH(VLOOKUP(L118,WunderGesamt,4,FALSE),SkillKatListe,0),MATCH(Klasse,KlassenListe2,0)),IF(H118="Dweomer",INDEX(KlasseKostenKat,MATCH(VLOOKUP(L118,DweomerGesamt,4,FALSE),SkillKatListe,0),MATCH(Klasse,KlassenListe2,0)),INDEX(KlasseKostenSkill,MATCH(L118,SkillNamenListe,0),MATCH(Klasse,KlassenListe2,0)))))))</f>
        <v/>
      </c>
      <c r="AN118" s="173"/>
      <c r="AO118" s="174"/>
      <c r="AP118" s="197"/>
      <c r="AQ118" s="198"/>
      <c r="AR118" s="198"/>
      <c r="AS118" s="198"/>
      <c r="AT118" s="198"/>
      <c r="AU118" s="198"/>
      <c r="AV118" s="165"/>
      <c r="AW118" s="165"/>
      <c r="AX118" s="165"/>
      <c r="AY118" s="165"/>
      <c r="AZ118" s="165"/>
      <c r="BA118" s="165"/>
      <c r="BB118" s="194"/>
      <c r="BC118" s="195"/>
      <c r="BD118" s="195"/>
      <c r="BE118" s="196"/>
      <c r="BF118" s="223">
        <f>IF(AY118="X",20,IF(OR(H118="Zauber",H118="Dweomer",H118="Wunder",H118="Thauma"),SUM(AV118*$AB$11)+((AG118-AS118)*$AB$8),SUM(AV118*$AB$11)+((AJ118-AS118)*$AB$4)+(AG118*$AB$6)))</f>
        <v>0</v>
      </c>
      <c r="BG118" s="173"/>
      <c r="BH118" s="173"/>
      <c r="BI118" s="190">
        <f t="shared" ref="BI118" si="477">IF(OR(H118="skills",H118="Waffen"),(AG118*6)+(AJ118*2),IF(AY118="X",2,(AG118*4)))</f>
        <v>0</v>
      </c>
      <c r="BJ118" s="190"/>
      <c r="BK118" s="190"/>
      <c r="BL118" s="173">
        <f t="shared" ref="BL118" si="478">IF(ISBLANK(L118),,IF(OR(H118="Zauber",H118="Dweomer",H118="Thauma",H118="Wunder"),SUM(AG118*AM118),SUM((AG118*AM118*3)+(AJ118*AM118))))</f>
        <v>0</v>
      </c>
      <c r="BM118" s="173"/>
      <c r="BN118" s="174"/>
      <c r="BO118" s="228" t="str">
        <f t="shared" ref="BO118" si="479">IF(ISBLANK(L118),"",IF(OR(H118="Skills",H118="Waffen"),((AJ118-AS118)*AM118)+(AG118*AM118*3)-AP118-AV118-(ROUND(BL118*BB118,0)),IF(AY118="X",SUM(ROUND((AG118*AM118)/3,0)-AP118),(AG118-AS118)*AM118-AP118-AV118-(ROUND(BL118*BB118,0)))))</f>
        <v/>
      </c>
      <c r="BP118" s="229"/>
      <c r="BQ118" s="230"/>
      <c r="BR118" s="173" t="str">
        <f t="shared" ref="BR118" si="480">IF(BL118&lt;1,"noch nicht gelernt",IF(CG118&lt;&gt;"",CG118,IF(CJ118&lt;&gt;"",CJ118,IF(CH118&lt;&gt;"",CH118,IF(CI118&lt;&gt;"",CI118,IF(CK118&lt;&gt;"",CK118,"Alles OK"))))))</f>
        <v>noch nicht gelernt</v>
      </c>
      <c r="BS118" s="173"/>
      <c r="BT118" s="173"/>
      <c r="BU118" s="173"/>
      <c r="BV118" s="173"/>
      <c r="BW118" s="173"/>
      <c r="BX118" s="173"/>
      <c r="BY118" s="173"/>
      <c r="BZ118" s="173"/>
      <c r="CA118" s="173"/>
      <c r="CB118" s="173"/>
      <c r="CC118" s="173"/>
      <c r="CD118" s="173"/>
      <c r="CE118" s="173"/>
      <c r="CF118" s="174"/>
      <c r="CG118" s="164" t="str">
        <f t="shared" ref="CG118" si="481">IF(AND(AY118&lt;&gt;"",OR(BB118&lt;&gt;"",AS118&lt;&gt;"")),"Rolle/Ogam ohne PP/Bücher/Lehrer","")</f>
        <v/>
      </c>
      <c r="CH118" s="164" t="str">
        <f t="shared" ref="CH118" si="482">IF(AND(AY118="X",OR(H118="Skills",H118="Waffen")),"Rolle/Ogam geht nur bei Zaubern","")</f>
        <v/>
      </c>
      <c r="CI118" s="164" t="str">
        <f t="shared" ref="CI118" si="483">IF(BO118&lt;0,"Es wurden zu viele Punkte eingesetzt.","")</f>
        <v/>
      </c>
      <c r="CJ118" s="164"/>
      <c r="CK118" s="372" t="str">
        <f t="shared" ref="CK118" si="484">IF(BO118&gt;0,"Es fehlen noch Punkte","")</f>
        <v>Es fehlen noch Punkte</v>
      </c>
    </row>
    <row r="119" spans="2:89" ht="14.1" customHeight="1" x14ac:dyDescent="0.2">
      <c r="B119" s="192"/>
      <c r="C119" s="190"/>
      <c r="D119" s="190"/>
      <c r="E119" s="190"/>
      <c r="F119" s="190"/>
      <c r="G119" s="191"/>
      <c r="H119" s="193"/>
      <c r="I119" s="165"/>
      <c r="J119" s="165"/>
      <c r="K119" s="165"/>
      <c r="L119" s="169"/>
      <c r="M119" s="169"/>
      <c r="N119" s="169"/>
      <c r="O119" s="169"/>
      <c r="P119" s="169"/>
      <c r="Q119" s="169"/>
      <c r="R119" s="169"/>
      <c r="S119" s="169"/>
      <c r="T119" s="169"/>
      <c r="U119" s="169"/>
      <c r="V119" s="169"/>
      <c r="W119" s="169"/>
      <c r="X119" s="169"/>
      <c r="Y119" s="169"/>
      <c r="Z119" s="169"/>
      <c r="AA119" s="165"/>
      <c r="AB119" s="165"/>
      <c r="AC119" s="165"/>
      <c r="AD119" s="165"/>
      <c r="AE119" s="165"/>
      <c r="AF119" s="172"/>
      <c r="AG119" s="175"/>
      <c r="AH119" s="176"/>
      <c r="AI119" s="176"/>
      <c r="AJ119" s="173"/>
      <c r="AK119" s="173"/>
      <c r="AL119" s="173"/>
      <c r="AM119" s="173"/>
      <c r="AN119" s="173"/>
      <c r="AO119" s="174"/>
      <c r="AP119" s="197"/>
      <c r="AQ119" s="198"/>
      <c r="AR119" s="198"/>
      <c r="AS119" s="198"/>
      <c r="AT119" s="198"/>
      <c r="AU119" s="198"/>
      <c r="AV119" s="165"/>
      <c r="AW119" s="165"/>
      <c r="AX119" s="165"/>
      <c r="AY119" s="165"/>
      <c r="AZ119" s="165"/>
      <c r="BA119" s="165"/>
      <c r="BB119" s="195"/>
      <c r="BC119" s="195"/>
      <c r="BD119" s="195"/>
      <c r="BE119" s="196"/>
      <c r="BF119" s="223"/>
      <c r="BG119" s="173"/>
      <c r="BH119" s="173"/>
      <c r="BI119" s="190"/>
      <c r="BJ119" s="190"/>
      <c r="BK119" s="190"/>
      <c r="BL119" s="173"/>
      <c r="BM119" s="173"/>
      <c r="BN119" s="174"/>
      <c r="BO119" s="231"/>
      <c r="BP119" s="232"/>
      <c r="BQ119" s="233"/>
      <c r="BR119" s="173"/>
      <c r="BS119" s="173"/>
      <c r="BT119" s="173"/>
      <c r="BU119" s="173"/>
      <c r="BV119" s="173"/>
      <c r="BW119" s="173"/>
      <c r="BX119" s="173"/>
      <c r="BY119" s="173"/>
      <c r="BZ119" s="173"/>
      <c r="CA119" s="173"/>
      <c r="CB119" s="173"/>
      <c r="CC119" s="173"/>
      <c r="CD119" s="173"/>
      <c r="CE119" s="173"/>
      <c r="CF119" s="174"/>
      <c r="CG119" s="164"/>
      <c r="CH119" s="164"/>
      <c r="CI119" s="164"/>
      <c r="CJ119" s="164"/>
      <c r="CK119" s="372"/>
    </row>
    <row r="120" spans="2:89" ht="14.1" customHeight="1" x14ac:dyDescent="0.2">
      <c r="B120" s="192" t="str">
        <f t="shared" ref="B120" si="485">IF(ISBLANK(L120),"",B118+AP118)</f>
        <v/>
      </c>
      <c r="C120" s="190"/>
      <c r="D120" s="190"/>
      <c r="E120" s="190" t="str">
        <f t="shared" ref="E120" si="486">IF(ISBLANK(L120),"",IF(B120&gt;=25000,27+ROUNDDOWN((B120-25000)/5000,0),IF(B120&gt;=10000,21+ROUNDDOWN((B120-10000)/2500,0),IF(B120&gt;=5000,16+ROUNDDOWN((B120-5000)/1000,0),IF(B120&gt;=2000,10+ROUNDDOWN((B120-2000)/500,0),IF(B120&gt;=250,3+ROUNDDOWN((B120-250)/250,0),IF(B120&gt;=100,2,1)))))))</f>
        <v/>
      </c>
      <c r="F120" s="190"/>
      <c r="G120" s="191"/>
      <c r="H120" s="193"/>
      <c r="I120" s="165"/>
      <c r="J120" s="165"/>
      <c r="K120" s="165"/>
      <c r="L120" s="169"/>
      <c r="M120" s="169"/>
      <c r="N120" s="169"/>
      <c r="O120" s="169"/>
      <c r="P120" s="169"/>
      <c r="Q120" s="169"/>
      <c r="R120" s="169"/>
      <c r="S120" s="169"/>
      <c r="T120" s="169"/>
      <c r="U120" s="169"/>
      <c r="V120" s="169"/>
      <c r="W120" s="169"/>
      <c r="X120" s="169"/>
      <c r="Y120" s="169"/>
      <c r="Z120" s="169"/>
      <c r="AA120" s="165"/>
      <c r="AB120" s="165"/>
      <c r="AC120" s="165"/>
      <c r="AD120" s="165"/>
      <c r="AE120" s="165"/>
      <c r="AF120" s="172"/>
      <c r="AG120" s="175">
        <f>IF(AND(H120="Skills",AA120=0),VLOOKUP(L120,'TE Kosten je Stufe'!$A$2:$B$82,2,FALSE),IF(AND(H120="Waffen",AA120=0),VLOOKUP(L120,'TE Kosten je Stufe'!$A$2:$B$82,2,FALSE),IF(H120="Zauber",VLOOKUP(Lernen!L120,ZauberGesamt,3,FALSE),IF(H120="Dweomer",VLOOKUP(Lernen!L120,DweomerGesamt,3,FALSE),IF(H120="Wunder",VLOOKUP(Lernen!L120,WunderGesamt,3,FALSE),IF(H120="Thauma",VLOOKUP(Lernen!L120,ThaumaturgieGesamt,3,FALSE),0))))))</f>
        <v>0</v>
      </c>
      <c r="AH120" s="176"/>
      <c r="AI120" s="176"/>
      <c r="AJ120" s="173">
        <f>SUMPRODUCT(('TE Kosten je Stufe'!A$2:A$82=L120)*('TE Kosten je Stufe'!C$1:S$1&gt;AA120)*('TE Kosten je Stufe'!C$1:S$1&lt;=AD120)*('TE Kosten je Stufe'!C$2:S$82))</f>
        <v>0</v>
      </c>
      <c r="AK120" s="173"/>
      <c r="AL120" s="173"/>
      <c r="AM120" s="173" t="str">
        <f>IF(ISBLANK(L120),"",IF(H120="Zauber",INDEX(KlasseKostenKat,MATCH(VLOOKUP(L120,ZauberGesamt,4,FALSE),SkillKatListe,0),MATCH(Klasse,KlassenListe2,0)),IF(H120="Thauma",INDEX(KlasseKostenKat,MATCH(VLOOKUP(L120,ThaumaturgieGesamt,4,FALSE),SkillKatListe,0),MATCH(Klasse,KlassenListe2,0)),IF(H120="Wunder",INDEX(KlasseKostenKat,MATCH(VLOOKUP(L120,WunderGesamt,4,FALSE),SkillKatListe,0),MATCH(Klasse,KlassenListe2,0)),IF(H120="Dweomer",INDEX(KlasseKostenKat,MATCH(VLOOKUP(L120,DweomerGesamt,4,FALSE),SkillKatListe,0),MATCH(Klasse,KlassenListe2,0)),INDEX(KlasseKostenSkill,MATCH(L120,SkillNamenListe,0),MATCH(Klasse,KlassenListe2,0)))))))</f>
        <v/>
      </c>
      <c r="AN120" s="173"/>
      <c r="AO120" s="174"/>
      <c r="AP120" s="197"/>
      <c r="AQ120" s="198"/>
      <c r="AR120" s="198"/>
      <c r="AS120" s="198"/>
      <c r="AT120" s="198"/>
      <c r="AU120" s="198"/>
      <c r="AV120" s="165"/>
      <c r="AW120" s="165"/>
      <c r="AX120" s="165"/>
      <c r="AY120" s="165"/>
      <c r="AZ120" s="165"/>
      <c r="BA120" s="165"/>
      <c r="BB120" s="194"/>
      <c r="BC120" s="195"/>
      <c r="BD120" s="195"/>
      <c r="BE120" s="196"/>
      <c r="BF120" s="223">
        <f>IF(AY120="X",20,IF(OR(H120="Zauber",H120="Dweomer",H120="Wunder",H120="Thauma"),SUM(AV120*$AB$11)+((AG120-AS120)*$AB$8),SUM(AV120*$AB$11)+((AJ120-AS120)*$AB$4)+(AG120*$AB$6)))</f>
        <v>0</v>
      </c>
      <c r="BG120" s="173"/>
      <c r="BH120" s="173"/>
      <c r="BI120" s="190">
        <f t="shared" ref="BI120" si="487">IF(OR(H120="skills",H120="Waffen"),(AG120*6)+(AJ120*2),IF(AY120="X",2,(AG120*4)))</f>
        <v>0</v>
      </c>
      <c r="BJ120" s="190"/>
      <c r="BK120" s="190"/>
      <c r="BL120" s="173">
        <f t="shared" ref="BL120" si="488">IF(ISBLANK(L120),,IF(OR(H120="Zauber",H120="Dweomer",H120="Thauma",H120="Wunder"),SUM(AG120*AM120),SUM((AG120*AM120*3)+(AJ120*AM120))))</f>
        <v>0</v>
      </c>
      <c r="BM120" s="173"/>
      <c r="BN120" s="174"/>
      <c r="BO120" s="228" t="str">
        <f t="shared" ref="BO120" si="489">IF(ISBLANK(L120),"",IF(OR(H120="Skills",H120="Waffen"),((AJ120-AS120)*AM120)+(AG120*AM120*3)-AP120-AV120-(ROUND(BL120*BB120,0)),IF(AY120="X",SUM(ROUND((AG120*AM120)/3,0)-AP120),(AG120-AS120)*AM120-AP120-AV120-(ROUND(BL120*BB120,0)))))</f>
        <v/>
      </c>
      <c r="BP120" s="229"/>
      <c r="BQ120" s="230"/>
      <c r="BR120" s="173" t="str">
        <f t="shared" ref="BR120" si="490">IF(BL120&lt;1,"noch nicht gelernt",IF(CG120&lt;&gt;"",CG120,IF(CJ120&lt;&gt;"",CJ120,IF(CH120&lt;&gt;"",CH120,IF(CI120&lt;&gt;"",CI120,IF(CK120&lt;&gt;"",CK120,"Alles OK"))))))</f>
        <v>noch nicht gelernt</v>
      </c>
      <c r="BS120" s="173"/>
      <c r="BT120" s="173"/>
      <c r="BU120" s="173"/>
      <c r="BV120" s="173"/>
      <c r="BW120" s="173"/>
      <c r="BX120" s="173"/>
      <c r="BY120" s="173"/>
      <c r="BZ120" s="173"/>
      <c r="CA120" s="173"/>
      <c r="CB120" s="173"/>
      <c r="CC120" s="173"/>
      <c r="CD120" s="173"/>
      <c r="CE120" s="173"/>
      <c r="CF120" s="174"/>
      <c r="CG120" s="164" t="str">
        <f t="shared" ref="CG120" si="491">IF(AND(AY120&lt;&gt;"",OR(BB120&lt;&gt;"",AS120&lt;&gt;"")),"Rolle/Ogam ohne PP/Bücher/Lehrer","")</f>
        <v/>
      </c>
      <c r="CH120" s="164" t="str">
        <f t="shared" ref="CH120" si="492">IF(AND(AY120="X",OR(H120="Skills",H120="Waffen")),"Rolle/Ogam geht nur bei Zaubern","")</f>
        <v/>
      </c>
      <c r="CI120" s="164" t="str">
        <f t="shared" ref="CI120" si="493">IF(BO120&lt;0,"Es wurden zu viele Punkte eingesetzt.","")</f>
        <v/>
      </c>
      <c r="CJ120" s="164"/>
      <c r="CK120" s="372" t="str">
        <f t="shared" ref="CK120" si="494">IF(BO120&gt;0,"Es fehlen noch Punkte","")</f>
        <v>Es fehlen noch Punkte</v>
      </c>
    </row>
    <row r="121" spans="2:89" ht="14.1" customHeight="1" x14ac:dyDescent="0.2">
      <c r="B121" s="192"/>
      <c r="C121" s="190"/>
      <c r="D121" s="190"/>
      <c r="E121" s="190"/>
      <c r="F121" s="190"/>
      <c r="G121" s="191"/>
      <c r="H121" s="193"/>
      <c r="I121" s="165"/>
      <c r="J121" s="165"/>
      <c r="K121" s="165"/>
      <c r="L121" s="169"/>
      <c r="M121" s="169"/>
      <c r="N121" s="169"/>
      <c r="O121" s="169"/>
      <c r="P121" s="169"/>
      <c r="Q121" s="169"/>
      <c r="R121" s="169"/>
      <c r="S121" s="169"/>
      <c r="T121" s="169"/>
      <c r="U121" s="169"/>
      <c r="V121" s="169"/>
      <c r="W121" s="169"/>
      <c r="X121" s="169"/>
      <c r="Y121" s="169"/>
      <c r="Z121" s="169"/>
      <c r="AA121" s="165"/>
      <c r="AB121" s="165"/>
      <c r="AC121" s="165"/>
      <c r="AD121" s="165"/>
      <c r="AE121" s="165"/>
      <c r="AF121" s="172"/>
      <c r="AG121" s="175"/>
      <c r="AH121" s="176"/>
      <c r="AI121" s="176"/>
      <c r="AJ121" s="173"/>
      <c r="AK121" s="173"/>
      <c r="AL121" s="173"/>
      <c r="AM121" s="173"/>
      <c r="AN121" s="173"/>
      <c r="AO121" s="174"/>
      <c r="AP121" s="197"/>
      <c r="AQ121" s="198"/>
      <c r="AR121" s="198"/>
      <c r="AS121" s="198"/>
      <c r="AT121" s="198"/>
      <c r="AU121" s="198"/>
      <c r="AV121" s="165"/>
      <c r="AW121" s="165"/>
      <c r="AX121" s="165"/>
      <c r="AY121" s="165"/>
      <c r="AZ121" s="165"/>
      <c r="BA121" s="165"/>
      <c r="BB121" s="195"/>
      <c r="BC121" s="195"/>
      <c r="BD121" s="195"/>
      <c r="BE121" s="196"/>
      <c r="BF121" s="223"/>
      <c r="BG121" s="173"/>
      <c r="BH121" s="173"/>
      <c r="BI121" s="190"/>
      <c r="BJ121" s="190"/>
      <c r="BK121" s="190"/>
      <c r="BL121" s="173"/>
      <c r="BM121" s="173"/>
      <c r="BN121" s="174"/>
      <c r="BO121" s="231"/>
      <c r="BP121" s="232"/>
      <c r="BQ121" s="233"/>
      <c r="BR121" s="173"/>
      <c r="BS121" s="173"/>
      <c r="BT121" s="173"/>
      <c r="BU121" s="173"/>
      <c r="BV121" s="173"/>
      <c r="BW121" s="173"/>
      <c r="BX121" s="173"/>
      <c r="BY121" s="173"/>
      <c r="BZ121" s="173"/>
      <c r="CA121" s="173"/>
      <c r="CB121" s="173"/>
      <c r="CC121" s="173"/>
      <c r="CD121" s="173"/>
      <c r="CE121" s="173"/>
      <c r="CF121" s="174"/>
      <c r="CG121" s="164"/>
      <c r="CH121" s="164"/>
      <c r="CI121" s="164"/>
      <c r="CJ121" s="164"/>
      <c r="CK121" s="372"/>
    </row>
    <row r="122" spans="2:89" ht="14.1" customHeight="1" x14ac:dyDescent="0.2">
      <c r="B122" s="192" t="str">
        <f t="shared" ref="B122" si="495">IF(ISBLANK(L122),"",B120+AP120)</f>
        <v/>
      </c>
      <c r="C122" s="190"/>
      <c r="D122" s="190"/>
      <c r="E122" s="190" t="str">
        <f t="shared" ref="E122" si="496">IF(ISBLANK(L122),"",IF(B122&gt;=25000,27+ROUNDDOWN((B122-25000)/5000,0),IF(B122&gt;=10000,21+ROUNDDOWN((B122-10000)/2500,0),IF(B122&gt;=5000,16+ROUNDDOWN((B122-5000)/1000,0),IF(B122&gt;=2000,10+ROUNDDOWN((B122-2000)/500,0),IF(B122&gt;=250,3+ROUNDDOWN((B122-250)/250,0),IF(B122&gt;=100,2,1)))))))</f>
        <v/>
      </c>
      <c r="F122" s="190"/>
      <c r="G122" s="191"/>
      <c r="H122" s="193"/>
      <c r="I122" s="165"/>
      <c r="J122" s="165"/>
      <c r="K122" s="165"/>
      <c r="L122" s="169"/>
      <c r="M122" s="169"/>
      <c r="N122" s="169"/>
      <c r="O122" s="169"/>
      <c r="P122" s="169"/>
      <c r="Q122" s="169"/>
      <c r="R122" s="169"/>
      <c r="S122" s="169"/>
      <c r="T122" s="169"/>
      <c r="U122" s="169"/>
      <c r="V122" s="169"/>
      <c r="W122" s="169"/>
      <c r="X122" s="169"/>
      <c r="Y122" s="169"/>
      <c r="Z122" s="169"/>
      <c r="AA122" s="165"/>
      <c r="AB122" s="165"/>
      <c r="AC122" s="165"/>
      <c r="AD122" s="165"/>
      <c r="AE122" s="165"/>
      <c r="AF122" s="172"/>
      <c r="AG122" s="175">
        <f>IF(AND(H122="Skills",AA122=0),VLOOKUP(L122,'TE Kosten je Stufe'!$A$2:$B$82,2,FALSE),IF(AND(H122="Waffen",AA122=0),VLOOKUP(L122,'TE Kosten je Stufe'!$A$2:$B$82,2,FALSE),IF(H122="Zauber",VLOOKUP(Lernen!L122,ZauberGesamt,3,FALSE),IF(H122="Dweomer",VLOOKUP(Lernen!L122,DweomerGesamt,3,FALSE),IF(H122="Wunder",VLOOKUP(Lernen!L122,WunderGesamt,3,FALSE),IF(H122="Thauma",VLOOKUP(Lernen!L122,ThaumaturgieGesamt,3,FALSE),0))))))</f>
        <v>0</v>
      </c>
      <c r="AH122" s="176"/>
      <c r="AI122" s="176"/>
      <c r="AJ122" s="173">
        <f>SUMPRODUCT(('TE Kosten je Stufe'!A$2:A$82=L122)*('TE Kosten je Stufe'!C$1:S$1&gt;AA122)*('TE Kosten je Stufe'!C$1:S$1&lt;=AD122)*('TE Kosten je Stufe'!C$2:S$82))</f>
        <v>0</v>
      </c>
      <c r="AK122" s="173"/>
      <c r="AL122" s="173"/>
      <c r="AM122" s="173" t="str">
        <f>IF(ISBLANK(L122),"",IF(H122="Zauber",INDEX(KlasseKostenKat,MATCH(VLOOKUP(L122,ZauberGesamt,4,FALSE),SkillKatListe,0),MATCH(Klasse,KlassenListe2,0)),IF(H122="Thauma",INDEX(KlasseKostenKat,MATCH(VLOOKUP(L122,ThaumaturgieGesamt,4,FALSE),SkillKatListe,0),MATCH(Klasse,KlassenListe2,0)),IF(H122="Wunder",INDEX(KlasseKostenKat,MATCH(VLOOKUP(L122,WunderGesamt,4,FALSE),SkillKatListe,0),MATCH(Klasse,KlassenListe2,0)),IF(H122="Dweomer",INDEX(KlasseKostenKat,MATCH(VLOOKUP(L122,DweomerGesamt,4,FALSE),SkillKatListe,0),MATCH(Klasse,KlassenListe2,0)),INDEX(KlasseKostenSkill,MATCH(L122,SkillNamenListe,0),MATCH(Klasse,KlassenListe2,0)))))))</f>
        <v/>
      </c>
      <c r="AN122" s="173"/>
      <c r="AO122" s="174"/>
      <c r="AP122" s="197"/>
      <c r="AQ122" s="198"/>
      <c r="AR122" s="198"/>
      <c r="AS122" s="198"/>
      <c r="AT122" s="198"/>
      <c r="AU122" s="198"/>
      <c r="AV122" s="165"/>
      <c r="AW122" s="165"/>
      <c r="AX122" s="165"/>
      <c r="AY122" s="165"/>
      <c r="AZ122" s="165"/>
      <c r="BA122" s="165"/>
      <c r="BB122" s="194"/>
      <c r="BC122" s="195"/>
      <c r="BD122" s="195"/>
      <c r="BE122" s="196"/>
      <c r="BF122" s="223">
        <f>IF(AY122="X",20,IF(OR(H122="Zauber",H122="Dweomer",H122="Wunder",H122="Thauma"),SUM(AV122*$AB$11)+((AG122-AS122)*$AB$8),SUM(AV122*$AB$11)+((AJ122-AS122)*$AB$4)+(AG122*$AB$6)))</f>
        <v>0</v>
      </c>
      <c r="BG122" s="173"/>
      <c r="BH122" s="173"/>
      <c r="BI122" s="190">
        <f t="shared" ref="BI122" si="497">IF(OR(H122="skills",H122="Waffen"),(AG122*6)+(AJ122*2),IF(AY122="X",2,(AG122*4)))</f>
        <v>0</v>
      </c>
      <c r="BJ122" s="190"/>
      <c r="BK122" s="190"/>
      <c r="BL122" s="173">
        <f t="shared" ref="BL122" si="498">IF(ISBLANK(L122),,IF(OR(H122="Zauber",H122="Dweomer",H122="Thauma",H122="Wunder"),SUM(AG122*AM122),SUM((AG122*AM122*3)+(AJ122*AM122))))</f>
        <v>0</v>
      </c>
      <c r="BM122" s="173"/>
      <c r="BN122" s="174"/>
      <c r="BO122" s="228" t="str">
        <f t="shared" ref="BO122" si="499">IF(ISBLANK(L122),"",IF(OR(H122="Skills",H122="Waffen"),((AJ122-AS122)*AM122)+(AG122*AM122*3)-AP122-AV122-(ROUND(BL122*BB122,0)),IF(AY122="X",SUM(ROUND((AG122*AM122)/3,0)-AP122),(AG122-AS122)*AM122-AP122-AV122-(ROUND(BL122*BB122,0)))))</f>
        <v/>
      </c>
      <c r="BP122" s="229"/>
      <c r="BQ122" s="230"/>
      <c r="BR122" s="173" t="str">
        <f t="shared" ref="BR122" si="500">IF(BL122&lt;1,"noch nicht gelernt",IF(CG122&lt;&gt;"",CG122,IF(CJ122&lt;&gt;"",CJ122,IF(CH122&lt;&gt;"",CH122,IF(CI122&lt;&gt;"",CI122,IF(CK122&lt;&gt;"",CK122,"Alles OK"))))))</f>
        <v>noch nicht gelernt</v>
      </c>
      <c r="BS122" s="173"/>
      <c r="BT122" s="173"/>
      <c r="BU122" s="173"/>
      <c r="BV122" s="173"/>
      <c r="BW122" s="173"/>
      <c r="BX122" s="173"/>
      <c r="BY122" s="173"/>
      <c r="BZ122" s="173"/>
      <c r="CA122" s="173"/>
      <c r="CB122" s="173"/>
      <c r="CC122" s="173"/>
      <c r="CD122" s="173"/>
      <c r="CE122" s="173"/>
      <c r="CF122" s="174"/>
      <c r="CG122" s="164" t="str">
        <f t="shared" ref="CG122" si="501">IF(AND(AY122&lt;&gt;"",OR(BB122&lt;&gt;"",AS122&lt;&gt;"")),"Rolle/Ogam ohne PP/Bücher/Lehrer","")</f>
        <v/>
      </c>
      <c r="CH122" s="164" t="str">
        <f t="shared" ref="CH122" si="502">IF(AND(AY122="X",OR(H122="Skills",H122="Waffen")),"Rolle/Ogam geht nur bei Zaubern","")</f>
        <v/>
      </c>
      <c r="CI122" s="164" t="str">
        <f t="shared" ref="CI122" si="503">IF(BO122&lt;0,"Es wurden zu viele Punkte eingesetzt.","")</f>
        <v/>
      </c>
      <c r="CJ122" s="164"/>
      <c r="CK122" s="372" t="str">
        <f t="shared" ref="CK122" si="504">IF(BO122&gt;0,"Es fehlen noch Punkte","")</f>
        <v>Es fehlen noch Punkte</v>
      </c>
    </row>
    <row r="123" spans="2:89" ht="14.1" customHeight="1" x14ac:dyDescent="0.2">
      <c r="B123" s="192"/>
      <c r="C123" s="190"/>
      <c r="D123" s="190"/>
      <c r="E123" s="190"/>
      <c r="F123" s="190"/>
      <c r="G123" s="191"/>
      <c r="H123" s="193"/>
      <c r="I123" s="165"/>
      <c r="J123" s="165"/>
      <c r="K123" s="165"/>
      <c r="L123" s="169"/>
      <c r="M123" s="169"/>
      <c r="N123" s="169"/>
      <c r="O123" s="169"/>
      <c r="P123" s="169"/>
      <c r="Q123" s="169"/>
      <c r="R123" s="169"/>
      <c r="S123" s="169"/>
      <c r="T123" s="169"/>
      <c r="U123" s="169"/>
      <c r="V123" s="169"/>
      <c r="W123" s="169"/>
      <c r="X123" s="169"/>
      <c r="Y123" s="169"/>
      <c r="Z123" s="169"/>
      <c r="AA123" s="165"/>
      <c r="AB123" s="165"/>
      <c r="AC123" s="165"/>
      <c r="AD123" s="165"/>
      <c r="AE123" s="165"/>
      <c r="AF123" s="172"/>
      <c r="AG123" s="175"/>
      <c r="AH123" s="176"/>
      <c r="AI123" s="176"/>
      <c r="AJ123" s="173"/>
      <c r="AK123" s="173"/>
      <c r="AL123" s="173"/>
      <c r="AM123" s="173"/>
      <c r="AN123" s="173"/>
      <c r="AO123" s="174"/>
      <c r="AP123" s="197"/>
      <c r="AQ123" s="198"/>
      <c r="AR123" s="198"/>
      <c r="AS123" s="198"/>
      <c r="AT123" s="198"/>
      <c r="AU123" s="198"/>
      <c r="AV123" s="165"/>
      <c r="AW123" s="165"/>
      <c r="AX123" s="165"/>
      <c r="AY123" s="165"/>
      <c r="AZ123" s="165"/>
      <c r="BA123" s="165"/>
      <c r="BB123" s="195"/>
      <c r="BC123" s="195"/>
      <c r="BD123" s="195"/>
      <c r="BE123" s="196"/>
      <c r="BF123" s="223"/>
      <c r="BG123" s="173"/>
      <c r="BH123" s="173"/>
      <c r="BI123" s="190"/>
      <c r="BJ123" s="190"/>
      <c r="BK123" s="190"/>
      <c r="BL123" s="173"/>
      <c r="BM123" s="173"/>
      <c r="BN123" s="174"/>
      <c r="BO123" s="231"/>
      <c r="BP123" s="232"/>
      <c r="BQ123" s="233"/>
      <c r="BR123" s="173"/>
      <c r="BS123" s="173"/>
      <c r="BT123" s="173"/>
      <c r="BU123" s="173"/>
      <c r="BV123" s="173"/>
      <c r="BW123" s="173"/>
      <c r="BX123" s="173"/>
      <c r="BY123" s="173"/>
      <c r="BZ123" s="173"/>
      <c r="CA123" s="173"/>
      <c r="CB123" s="173"/>
      <c r="CC123" s="173"/>
      <c r="CD123" s="173"/>
      <c r="CE123" s="173"/>
      <c r="CF123" s="174"/>
      <c r="CG123" s="164"/>
      <c r="CH123" s="164"/>
      <c r="CI123" s="164"/>
      <c r="CJ123" s="164"/>
      <c r="CK123" s="372"/>
    </row>
    <row r="124" spans="2:89" ht="14.1" customHeight="1" x14ac:dyDescent="0.2">
      <c r="B124" s="192" t="str">
        <f t="shared" ref="B124" si="505">IF(ISBLANK(L124),"",B122+AP122)</f>
        <v/>
      </c>
      <c r="C124" s="190"/>
      <c r="D124" s="190"/>
      <c r="E124" s="190" t="str">
        <f t="shared" ref="E124" si="506">IF(ISBLANK(L124),"",IF(B124&gt;=25000,27+ROUNDDOWN((B124-25000)/5000,0),IF(B124&gt;=10000,21+ROUNDDOWN((B124-10000)/2500,0),IF(B124&gt;=5000,16+ROUNDDOWN((B124-5000)/1000,0),IF(B124&gt;=2000,10+ROUNDDOWN((B124-2000)/500,0),IF(B124&gt;=250,3+ROUNDDOWN((B124-250)/250,0),IF(B124&gt;=100,2,1)))))))</f>
        <v/>
      </c>
      <c r="F124" s="190"/>
      <c r="G124" s="191"/>
      <c r="H124" s="193"/>
      <c r="I124" s="165"/>
      <c r="J124" s="165"/>
      <c r="K124" s="165"/>
      <c r="L124" s="169"/>
      <c r="M124" s="169"/>
      <c r="N124" s="169"/>
      <c r="O124" s="169"/>
      <c r="P124" s="169"/>
      <c r="Q124" s="169"/>
      <c r="R124" s="169"/>
      <c r="S124" s="169"/>
      <c r="T124" s="169"/>
      <c r="U124" s="169"/>
      <c r="V124" s="169"/>
      <c r="W124" s="169"/>
      <c r="X124" s="169"/>
      <c r="Y124" s="169"/>
      <c r="Z124" s="169"/>
      <c r="AA124" s="165"/>
      <c r="AB124" s="165"/>
      <c r="AC124" s="165"/>
      <c r="AD124" s="165"/>
      <c r="AE124" s="165"/>
      <c r="AF124" s="172"/>
      <c r="AG124" s="175">
        <f>IF(AND(H124="Skills",AA124=0),VLOOKUP(L124,'TE Kosten je Stufe'!$A$2:$B$82,2,FALSE),IF(AND(H124="Waffen",AA124=0),VLOOKUP(L124,'TE Kosten je Stufe'!$A$2:$B$82,2,FALSE),IF(H124="Zauber",VLOOKUP(Lernen!L124,ZauberGesamt,3,FALSE),IF(H124="Dweomer",VLOOKUP(Lernen!L124,DweomerGesamt,3,FALSE),IF(H124="Wunder",VLOOKUP(Lernen!L124,WunderGesamt,3,FALSE),IF(H124="Thauma",VLOOKUP(Lernen!L124,ThaumaturgieGesamt,3,FALSE),0))))))</f>
        <v>0</v>
      </c>
      <c r="AH124" s="176"/>
      <c r="AI124" s="176"/>
      <c r="AJ124" s="173">
        <f>SUMPRODUCT(('TE Kosten je Stufe'!A$2:A$82=L124)*('TE Kosten je Stufe'!C$1:S$1&gt;AA124)*('TE Kosten je Stufe'!C$1:S$1&lt;=AD124)*('TE Kosten je Stufe'!C$2:S$82))</f>
        <v>0</v>
      </c>
      <c r="AK124" s="173"/>
      <c r="AL124" s="173"/>
      <c r="AM124" s="173" t="str">
        <f>IF(ISBLANK(L124),"",IF(H124="Zauber",INDEX(KlasseKostenKat,MATCH(VLOOKUP(L124,ZauberGesamt,4,FALSE),SkillKatListe,0),MATCH(Klasse,KlassenListe2,0)),IF(H124="Thauma",INDEX(KlasseKostenKat,MATCH(VLOOKUP(L124,ThaumaturgieGesamt,4,FALSE),SkillKatListe,0),MATCH(Klasse,KlassenListe2,0)),IF(H124="Wunder",INDEX(KlasseKostenKat,MATCH(VLOOKUP(L124,WunderGesamt,4,FALSE),SkillKatListe,0),MATCH(Klasse,KlassenListe2,0)),IF(H124="Dweomer",INDEX(KlasseKostenKat,MATCH(VLOOKUP(L124,DweomerGesamt,4,FALSE),SkillKatListe,0),MATCH(Klasse,KlassenListe2,0)),INDEX(KlasseKostenSkill,MATCH(L124,SkillNamenListe,0),MATCH(Klasse,KlassenListe2,0)))))))</f>
        <v/>
      </c>
      <c r="AN124" s="173"/>
      <c r="AO124" s="174"/>
      <c r="AP124" s="197"/>
      <c r="AQ124" s="198"/>
      <c r="AR124" s="198"/>
      <c r="AS124" s="198"/>
      <c r="AT124" s="198"/>
      <c r="AU124" s="198"/>
      <c r="AV124" s="165"/>
      <c r="AW124" s="165"/>
      <c r="AX124" s="165"/>
      <c r="AY124" s="165"/>
      <c r="AZ124" s="165"/>
      <c r="BA124" s="165"/>
      <c r="BB124" s="194"/>
      <c r="BC124" s="195"/>
      <c r="BD124" s="195"/>
      <c r="BE124" s="196"/>
      <c r="BF124" s="223">
        <f>IF(AY124="X",20,IF(OR(H124="Zauber",H124="Dweomer",H124="Wunder",H124="Thauma"),SUM(AV124*$AB$11)+((AG124-AS124)*$AB$8),SUM(AV124*$AB$11)+((AJ124-AS124)*$AB$4)+(AG124*$AB$6)))</f>
        <v>0</v>
      </c>
      <c r="BG124" s="173"/>
      <c r="BH124" s="173"/>
      <c r="BI124" s="190">
        <f t="shared" ref="BI124" si="507">IF(OR(H124="skills",H124="Waffen"),(AG124*6)+(AJ124*2),IF(AY124="X",2,(AG124*4)))</f>
        <v>0</v>
      </c>
      <c r="BJ124" s="190"/>
      <c r="BK124" s="190"/>
      <c r="BL124" s="173">
        <f t="shared" ref="BL124" si="508">IF(ISBLANK(L124),,IF(OR(H124="Zauber",H124="Dweomer",H124="Thauma",H124="Wunder"),SUM(AG124*AM124),SUM((AG124*AM124*3)+(AJ124*AM124))))</f>
        <v>0</v>
      </c>
      <c r="BM124" s="173"/>
      <c r="BN124" s="174"/>
      <c r="BO124" s="228" t="str">
        <f t="shared" ref="BO124" si="509">IF(ISBLANK(L124),"",IF(OR(H124="Skills",H124="Waffen"),((AJ124-AS124)*AM124)+(AG124*AM124*3)-AP124-AV124-(ROUND(BL124*BB124,0)),IF(AY124="X",SUM(ROUND((AG124*AM124)/3,0)-AP124),(AG124-AS124)*AM124-AP124-AV124-(ROUND(BL124*BB124,0)))))</f>
        <v/>
      </c>
      <c r="BP124" s="229"/>
      <c r="BQ124" s="230"/>
      <c r="BR124" s="173" t="str">
        <f t="shared" ref="BR124" si="510">IF(BL124&lt;1,"noch nicht gelernt",IF(CG124&lt;&gt;"",CG124,IF(CJ124&lt;&gt;"",CJ124,IF(CH124&lt;&gt;"",CH124,IF(CI124&lt;&gt;"",CI124,IF(CK124&lt;&gt;"",CK124,"Alles OK"))))))</f>
        <v>noch nicht gelernt</v>
      </c>
      <c r="BS124" s="173"/>
      <c r="BT124" s="173"/>
      <c r="BU124" s="173"/>
      <c r="BV124" s="173"/>
      <c r="BW124" s="173"/>
      <c r="BX124" s="173"/>
      <c r="BY124" s="173"/>
      <c r="BZ124" s="173"/>
      <c r="CA124" s="173"/>
      <c r="CB124" s="173"/>
      <c r="CC124" s="173"/>
      <c r="CD124" s="173"/>
      <c r="CE124" s="173"/>
      <c r="CF124" s="174"/>
      <c r="CG124" s="164" t="str">
        <f t="shared" ref="CG124" si="511">IF(AND(AY124&lt;&gt;"",OR(BB124&lt;&gt;"",AS124&lt;&gt;"")),"Rolle/Ogam ohne PP/Bücher/Lehrer","")</f>
        <v/>
      </c>
      <c r="CH124" s="164" t="str">
        <f t="shared" ref="CH124" si="512">IF(AND(AY124="X",OR(H124="Skills",H124="Waffen")),"Rolle/Ogam geht nur bei Zaubern","")</f>
        <v/>
      </c>
      <c r="CI124" s="164" t="str">
        <f t="shared" ref="CI124" si="513">IF(BO124&lt;0,"Es wurden zu viele Punkte eingesetzt.","")</f>
        <v/>
      </c>
      <c r="CJ124" s="164"/>
      <c r="CK124" s="372" t="str">
        <f t="shared" ref="CK124" si="514">IF(BO124&gt;0,"Es fehlen noch Punkte","")</f>
        <v>Es fehlen noch Punkte</v>
      </c>
    </row>
    <row r="125" spans="2:89" ht="14.1" customHeight="1" x14ac:dyDescent="0.2">
      <c r="B125" s="192"/>
      <c r="C125" s="190"/>
      <c r="D125" s="190"/>
      <c r="E125" s="190"/>
      <c r="F125" s="190"/>
      <c r="G125" s="191"/>
      <c r="H125" s="193"/>
      <c r="I125" s="165"/>
      <c r="J125" s="165"/>
      <c r="K125" s="165"/>
      <c r="L125" s="169"/>
      <c r="M125" s="169"/>
      <c r="N125" s="169"/>
      <c r="O125" s="169"/>
      <c r="P125" s="169"/>
      <c r="Q125" s="169"/>
      <c r="R125" s="169"/>
      <c r="S125" s="169"/>
      <c r="T125" s="169"/>
      <c r="U125" s="169"/>
      <c r="V125" s="169"/>
      <c r="W125" s="169"/>
      <c r="X125" s="169"/>
      <c r="Y125" s="169"/>
      <c r="Z125" s="169"/>
      <c r="AA125" s="165"/>
      <c r="AB125" s="165"/>
      <c r="AC125" s="165"/>
      <c r="AD125" s="165"/>
      <c r="AE125" s="165"/>
      <c r="AF125" s="172"/>
      <c r="AG125" s="175"/>
      <c r="AH125" s="176"/>
      <c r="AI125" s="176"/>
      <c r="AJ125" s="173"/>
      <c r="AK125" s="173"/>
      <c r="AL125" s="173"/>
      <c r="AM125" s="173"/>
      <c r="AN125" s="173"/>
      <c r="AO125" s="174"/>
      <c r="AP125" s="197"/>
      <c r="AQ125" s="198"/>
      <c r="AR125" s="198"/>
      <c r="AS125" s="198"/>
      <c r="AT125" s="198"/>
      <c r="AU125" s="198"/>
      <c r="AV125" s="165"/>
      <c r="AW125" s="165"/>
      <c r="AX125" s="165"/>
      <c r="AY125" s="165"/>
      <c r="AZ125" s="165"/>
      <c r="BA125" s="165"/>
      <c r="BB125" s="195"/>
      <c r="BC125" s="195"/>
      <c r="BD125" s="195"/>
      <c r="BE125" s="196"/>
      <c r="BF125" s="223"/>
      <c r="BG125" s="173"/>
      <c r="BH125" s="173"/>
      <c r="BI125" s="190"/>
      <c r="BJ125" s="190"/>
      <c r="BK125" s="190"/>
      <c r="BL125" s="173"/>
      <c r="BM125" s="173"/>
      <c r="BN125" s="174"/>
      <c r="BO125" s="231"/>
      <c r="BP125" s="232"/>
      <c r="BQ125" s="233"/>
      <c r="BR125" s="173"/>
      <c r="BS125" s="173"/>
      <c r="BT125" s="173"/>
      <c r="BU125" s="173"/>
      <c r="BV125" s="173"/>
      <c r="BW125" s="173"/>
      <c r="BX125" s="173"/>
      <c r="BY125" s="173"/>
      <c r="BZ125" s="173"/>
      <c r="CA125" s="173"/>
      <c r="CB125" s="173"/>
      <c r="CC125" s="173"/>
      <c r="CD125" s="173"/>
      <c r="CE125" s="173"/>
      <c r="CF125" s="174"/>
      <c r="CG125" s="164"/>
      <c r="CH125" s="164"/>
      <c r="CI125" s="164"/>
      <c r="CJ125" s="164"/>
      <c r="CK125" s="372"/>
    </row>
    <row r="126" spans="2:89" ht="14.1" customHeight="1" x14ac:dyDescent="0.2">
      <c r="B126" s="192" t="str">
        <f t="shared" ref="B126" si="515">IF(ISBLANK(L126),"",B124+AP124)</f>
        <v/>
      </c>
      <c r="C126" s="190"/>
      <c r="D126" s="190"/>
      <c r="E126" s="190" t="str">
        <f t="shared" ref="E126" si="516">IF(ISBLANK(L126),"",IF(B126&gt;=25000,27+ROUNDDOWN((B126-25000)/5000,0),IF(B126&gt;=10000,21+ROUNDDOWN((B126-10000)/2500,0),IF(B126&gt;=5000,16+ROUNDDOWN((B126-5000)/1000,0),IF(B126&gt;=2000,10+ROUNDDOWN((B126-2000)/500,0),IF(B126&gt;=250,3+ROUNDDOWN((B126-250)/250,0),IF(B126&gt;=100,2,1)))))))</f>
        <v/>
      </c>
      <c r="F126" s="190"/>
      <c r="G126" s="191"/>
      <c r="H126" s="193"/>
      <c r="I126" s="165"/>
      <c r="J126" s="165"/>
      <c r="K126" s="165"/>
      <c r="L126" s="169"/>
      <c r="M126" s="169"/>
      <c r="N126" s="169"/>
      <c r="O126" s="169"/>
      <c r="P126" s="169"/>
      <c r="Q126" s="169"/>
      <c r="R126" s="169"/>
      <c r="S126" s="169"/>
      <c r="T126" s="169"/>
      <c r="U126" s="169"/>
      <c r="V126" s="169"/>
      <c r="W126" s="169"/>
      <c r="X126" s="169"/>
      <c r="Y126" s="169"/>
      <c r="Z126" s="169"/>
      <c r="AA126" s="165"/>
      <c r="AB126" s="165"/>
      <c r="AC126" s="165"/>
      <c r="AD126" s="165"/>
      <c r="AE126" s="165"/>
      <c r="AF126" s="172"/>
      <c r="AG126" s="175">
        <f>IF(AND(H126="Skills",AA126=0),VLOOKUP(L126,'TE Kosten je Stufe'!$A$2:$B$82,2,FALSE),IF(AND(H126="Waffen",AA126=0),VLOOKUP(L126,'TE Kosten je Stufe'!$A$2:$B$82,2,FALSE),IF(H126="Zauber",VLOOKUP(Lernen!L126,ZauberGesamt,3,FALSE),IF(H126="Dweomer",VLOOKUP(Lernen!L126,DweomerGesamt,3,FALSE),IF(H126="Wunder",VLOOKUP(Lernen!L126,WunderGesamt,3,FALSE),IF(H126="Thauma",VLOOKUP(Lernen!L126,ThaumaturgieGesamt,3,FALSE),0))))))</f>
        <v>0</v>
      </c>
      <c r="AH126" s="176"/>
      <c r="AI126" s="176"/>
      <c r="AJ126" s="173">
        <f>SUMPRODUCT(('TE Kosten je Stufe'!A$2:A$82=L126)*('TE Kosten je Stufe'!C$1:S$1&gt;AA126)*('TE Kosten je Stufe'!C$1:S$1&lt;=AD126)*('TE Kosten je Stufe'!C$2:S$82))</f>
        <v>0</v>
      </c>
      <c r="AK126" s="173"/>
      <c r="AL126" s="173"/>
      <c r="AM126" s="173" t="str">
        <f>IF(ISBLANK(L126),"",IF(H126="Zauber",INDEX(KlasseKostenKat,MATCH(VLOOKUP(L126,ZauberGesamt,4,FALSE),SkillKatListe,0),MATCH(Klasse,KlassenListe2,0)),IF(H126="Thauma",INDEX(KlasseKostenKat,MATCH(VLOOKUP(L126,ThaumaturgieGesamt,4,FALSE),SkillKatListe,0),MATCH(Klasse,KlassenListe2,0)),IF(H126="Wunder",INDEX(KlasseKostenKat,MATCH(VLOOKUP(L126,WunderGesamt,4,FALSE),SkillKatListe,0),MATCH(Klasse,KlassenListe2,0)),IF(H126="Dweomer",INDEX(KlasseKostenKat,MATCH(VLOOKUP(L126,DweomerGesamt,4,FALSE),SkillKatListe,0),MATCH(Klasse,KlassenListe2,0)),INDEX(KlasseKostenSkill,MATCH(L126,SkillNamenListe,0),MATCH(Klasse,KlassenListe2,0)))))))</f>
        <v/>
      </c>
      <c r="AN126" s="173"/>
      <c r="AO126" s="174"/>
      <c r="AP126" s="197"/>
      <c r="AQ126" s="198"/>
      <c r="AR126" s="198"/>
      <c r="AS126" s="198"/>
      <c r="AT126" s="198"/>
      <c r="AU126" s="198"/>
      <c r="AV126" s="165"/>
      <c r="AW126" s="165"/>
      <c r="AX126" s="165"/>
      <c r="AY126" s="165"/>
      <c r="AZ126" s="165"/>
      <c r="BA126" s="165"/>
      <c r="BB126" s="194"/>
      <c r="BC126" s="195"/>
      <c r="BD126" s="195"/>
      <c r="BE126" s="196"/>
      <c r="BF126" s="223">
        <f>IF(AY126="X",20,IF(OR(H126="Zauber",H126="Dweomer",H126="Wunder",H126="Thauma"),SUM(AV126*$AB$11)+((AG126-AS126)*$AB$8),SUM(AV126*$AB$11)+((AJ126-AS126)*$AB$4)+(AG126*$AB$6)))</f>
        <v>0</v>
      </c>
      <c r="BG126" s="173"/>
      <c r="BH126" s="173"/>
      <c r="BI126" s="190">
        <f t="shared" ref="BI126" si="517">IF(OR(H126="skills",H126="Waffen"),(AG126*6)+(AJ126*2),IF(AY126="X",2,(AG126*4)))</f>
        <v>0</v>
      </c>
      <c r="BJ126" s="190"/>
      <c r="BK126" s="190"/>
      <c r="BL126" s="173">
        <f t="shared" ref="BL126" si="518">IF(ISBLANK(L126),,IF(OR(H126="Zauber",H126="Dweomer",H126="Thauma",H126="Wunder"),SUM(AG126*AM126),SUM((AG126*AM126*3)+(AJ126*AM126))))</f>
        <v>0</v>
      </c>
      <c r="BM126" s="173"/>
      <c r="BN126" s="174"/>
      <c r="BO126" s="228" t="str">
        <f t="shared" ref="BO126" si="519">IF(ISBLANK(L126),"",IF(OR(H126="Skills",H126="Waffen"),((AJ126-AS126)*AM126)+(AG126*AM126*3)-AP126-AV126-(ROUND(BL126*BB126,0)),IF(AY126="X",SUM(ROUND((AG126*AM126)/3,0)-AP126),(AG126-AS126)*AM126-AP126-AV126-(ROUND(BL126*BB126,0)))))</f>
        <v/>
      </c>
      <c r="BP126" s="229"/>
      <c r="BQ126" s="230"/>
      <c r="BR126" s="173" t="str">
        <f t="shared" ref="BR126" si="520">IF(BL126&lt;1,"noch nicht gelernt",IF(CG126&lt;&gt;"",CG126,IF(CJ126&lt;&gt;"",CJ126,IF(CH126&lt;&gt;"",CH126,IF(CI126&lt;&gt;"",CI126,IF(CK126&lt;&gt;"",CK126,"Alles OK"))))))</f>
        <v>noch nicht gelernt</v>
      </c>
      <c r="BS126" s="173"/>
      <c r="BT126" s="173"/>
      <c r="BU126" s="173"/>
      <c r="BV126" s="173"/>
      <c r="BW126" s="173"/>
      <c r="BX126" s="173"/>
      <c r="BY126" s="173"/>
      <c r="BZ126" s="173"/>
      <c r="CA126" s="173"/>
      <c r="CB126" s="173"/>
      <c r="CC126" s="173"/>
      <c r="CD126" s="173"/>
      <c r="CE126" s="173"/>
      <c r="CF126" s="174"/>
      <c r="CG126" s="164" t="str">
        <f t="shared" ref="CG126" si="521">IF(AND(AY126&lt;&gt;"",OR(BB126&lt;&gt;"",AS126&lt;&gt;"")),"Rolle/Ogam ohne PP/Bücher/Lehrer","")</f>
        <v/>
      </c>
      <c r="CH126" s="164" t="str">
        <f t="shared" ref="CH126" si="522">IF(AND(AY126="X",OR(H126="Skills",H126="Waffen")),"Rolle/Ogam geht nur bei Zaubern","")</f>
        <v/>
      </c>
      <c r="CI126" s="164" t="str">
        <f t="shared" ref="CI126" si="523">IF(BO126&lt;0,"Es wurden zu viele Punkte eingesetzt.","")</f>
        <v/>
      </c>
      <c r="CJ126" s="164"/>
      <c r="CK126" s="372" t="str">
        <f t="shared" ref="CK126" si="524">IF(BO126&gt;0,"Es fehlen noch Punkte","")</f>
        <v>Es fehlen noch Punkte</v>
      </c>
    </row>
    <row r="127" spans="2:89" ht="14.1" customHeight="1" x14ac:dyDescent="0.2">
      <c r="B127" s="192"/>
      <c r="C127" s="190"/>
      <c r="D127" s="190"/>
      <c r="E127" s="190"/>
      <c r="F127" s="190"/>
      <c r="G127" s="191"/>
      <c r="H127" s="193"/>
      <c r="I127" s="165"/>
      <c r="J127" s="165"/>
      <c r="K127" s="165"/>
      <c r="L127" s="169"/>
      <c r="M127" s="169"/>
      <c r="N127" s="169"/>
      <c r="O127" s="169"/>
      <c r="P127" s="169"/>
      <c r="Q127" s="169"/>
      <c r="R127" s="169"/>
      <c r="S127" s="169"/>
      <c r="T127" s="169"/>
      <c r="U127" s="169"/>
      <c r="V127" s="169"/>
      <c r="W127" s="169"/>
      <c r="X127" s="169"/>
      <c r="Y127" s="169"/>
      <c r="Z127" s="169"/>
      <c r="AA127" s="165"/>
      <c r="AB127" s="165"/>
      <c r="AC127" s="165"/>
      <c r="AD127" s="165"/>
      <c r="AE127" s="165"/>
      <c r="AF127" s="172"/>
      <c r="AG127" s="175"/>
      <c r="AH127" s="176"/>
      <c r="AI127" s="176"/>
      <c r="AJ127" s="173"/>
      <c r="AK127" s="173"/>
      <c r="AL127" s="173"/>
      <c r="AM127" s="173"/>
      <c r="AN127" s="173"/>
      <c r="AO127" s="174"/>
      <c r="AP127" s="197"/>
      <c r="AQ127" s="198"/>
      <c r="AR127" s="198"/>
      <c r="AS127" s="198"/>
      <c r="AT127" s="198"/>
      <c r="AU127" s="198"/>
      <c r="AV127" s="165"/>
      <c r="AW127" s="165"/>
      <c r="AX127" s="165"/>
      <c r="AY127" s="165"/>
      <c r="AZ127" s="165"/>
      <c r="BA127" s="165"/>
      <c r="BB127" s="195"/>
      <c r="BC127" s="195"/>
      <c r="BD127" s="195"/>
      <c r="BE127" s="196"/>
      <c r="BF127" s="223"/>
      <c r="BG127" s="173"/>
      <c r="BH127" s="173"/>
      <c r="BI127" s="190"/>
      <c r="BJ127" s="190"/>
      <c r="BK127" s="190"/>
      <c r="BL127" s="173"/>
      <c r="BM127" s="173"/>
      <c r="BN127" s="174"/>
      <c r="BO127" s="231"/>
      <c r="BP127" s="232"/>
      <c r="BQ127" s="233"/>
      <c r="BR127" s="173"/>
      <c r="BS127" s="173"/>
      <c r="BT127" s="173"/>
      <c r="BU127" s="173"/>
      <c r="BV127" s="173"/>
      <c r="BW127" s="173"/>
      <c r="BX127" s="173"/>
      <c r="BY127" s="173"/>
      <c r="BZ127" s="173"/>
      <c r="CA127" s="173"/>
      <c r="CB127" s="173"/>
      <c r="CC127" s="173"/>
      <c r="CD127" s="173"/>
      <c r="CE127" s="173"/>
      <c r="CF127" s="174"/>
      <c r="CG127" s="164"/>
      <c r="CH127" s="164"/>
      <c r="CI127" s="164"/>
      <c r="CJ127" s="164"/>
      <c r="CK127" s="372"/>
    </row>
    <row r="128" spans="2:89" ht="14.1" customHeight="1" x14ac:dyDescent="0.2">
      <c r="B128" s="192" t="str">
        <f t="shared" ref="B128" si="525">IF(ISBLANK(L128),"",B126+AP126)</f>
        <v/>
      </c>
      <c r="C128" s="190"/>
      <c r="D128" s="190"/>
      <c r="E128" s="190" t="str">
        <f t="shared" ref="E128" si="526">IF(ISBLANK(L128),"",IF(B128&gt;=25000,27+ROUNDDOWN((B128-25000)/5000,0),IF(B128&gt;=10000,21+ROUNDDOWN((B128-10000)/2500,0),IF(B128&gt;=5000,16+ROUNDDOWN((B128-5000)/1000,0),IF(B128&gt;=2000,10+ROUNDDOWN((B128-2000)/500,0),IF(B128&gt;=250,3+ROUNDDOWN((B128-250)/250,0),IF(B128&gt;=100,2,1)))))))</f>
        <v/>
      </c>
      <c r="F128" s="190"/>
      <c r="G128" s="191"/>
      <c r="H128" s="193"/>
      <c r="I128" s="165"/>
      <c r="J128" s="165"/>
      <c r="K128" s="165"/>
      <c r="L128" s="169"/>
      <c r="M128" s="169"/>
      <c r="N128" s="169"/>
      <c r="O128" s="169"/>
      <c r="P128" s="169"/>
      <c r="Q128" s="169"/>
      <c r="R128" s="169"/>
      <c r="S128" s="169"/>
      <c r="T128" s="169"/>
      <c r="U128" s="169"/>
      <c r="V128" s="169"/>
      <c r="W128" s="169"/>
      <c r="X128" s="169"/>
      <c r="Y128" s="169"/>
      <c r="Z128" s="169"/>
      <c r="AA128" s="165"/>
      <c r="AB128" s="165"/>
      <c r="AC128" s="165"/>
      <c r="AD128" s="165"/>
      <c r="AE128" s="165"/>
      <c r="AF128" s="172"/>
      <c r="AG128" s="175">
        <f>IF(AND(H128="Skills",AA128=0),VLOOKUP(L128,'TE Kosten je Stufe'!$A$2:$B$82,2,FALSE),IF(AND(H128="Waffen",AA128=0),VLOOKUP(L128,'TE Kosten je Stufe'!$A$2:$B$82,2,FALSE),IF(H128="Zauber",VLOOKUP(Lernen!L128,ZauberGesamt,3,FALSE),IF(H128="Dweomer",VLOOKUP(Lernen!L128,DweomerGesamt,3,FALSE),IF(H128="Wunder",VLOOKUP(Lernen!L128,WunderGesamt,3,FALSE),IF(H128="Thauma",VLOOKUP(Lernen!L128,ThaumaturgieGesamt,3,FALSE),0))))))</f>
        <v>0</v>
      </c>
      <c r="AH128" s="176"/>
      <c r="AI128" s="176"/>
      <c r="AJ128" s="173">
        <f>SUMPRODUCT(('TE Kosten je Stufe'!A$2:A$82=L128)*('TE Kosten je Stufe'!C$1:S$1&gt;AA128)*('TE Kosten je Stufe'!C$1:S$1&lt;=AD128)*('TE Kosten je Stufe'!C$2:S$82))</f>
        <v>0</v>
      </c>
      <c r="AK128" s="173"/>
      <c r="AL128" s="173"/>
      <c r="AM128" s="173" t="str">
        <f>IF(ISBLANK(L128),"",IF(H128="Zauber",INDEX(KlasseKostenKat,MATCH(VLOOKUP(L128,ZauberGesamt,4,FALSE),SkillKatListe,0),MATCH(Klasse,KlassenListe2,0)),IF(H128="Thauma",INDEX(KlasseKostenKat,MATCH(VLOOKUP(L128,ThaumaturgieGesamt,4,FALSE),SkillKatListe,0),MATCH(Klasse,KlassenListe2,0)),IF(H128="Wunder",INDEX(KlasseKostenKat,MATCH(VLOOKUP(L128,WunderGesamt,4,FALSE),SkillKatListe,0),MATCH(Klasse,KlassenListe2,0)),IF(H128="Dweomer",INDEX(KlasseKostenKat,MATCH(VLOOKUP(L128,DweomerGesamt,4,FALSE),SkillKatListe,0),MATCH(Klasse,KlassenListe2,0)),INDEX(KlasseKostenSkill,MATCH(L128,SkillNamenListe,0),MATCH(Klasse,KlassenListe2,0)))))))</f>
        <v/>
      </c>
      <c r="AN128" s="173"/>
      <c r="AO128" s="174"/>
      <c r="AP128" s="197"/>
      <c r="AQ128" s="198"/>
      <c r="AR128" s="198"/>
      <c r="AS128" s="198"/>
      <c r="AT128" s="198"/>
      <c r="AU128" s="198"/>
      <c r="AV128" s="165"/>
      <c r="AW128" s="165"/>
      <c r="AX128" s="165"/>
      <c r="AY128" s="165"/>
      <c r="AZ128" s="165"/>
      <c r="BA128" s="165"/>
      <c r="BB128" s="194"/>
      <c r="BC128" s="195"/>
      <c r="BD128" s="195"/>
      <c r="BE128" s="196"/>
      <c r="BF128" s="223">
        <f>IF(AY128="X",20,IF(OR(H128="Zauber",H128="Dweomer",H128="Wunder",H128="Thauma"),SUM(AV128*$AB$11)+((AG128-AS128)*$AB$8),SUM(AV128*$AB$11)+((AJ128-AS128)*$AB$4)+(AG128*$AB$6)))</f>
        <v>0</v>
      </c>
      <c r="BG128" s="173"/>
      <c r="BH128" s="173"/>
      <c r="BI128" s="190">
        <f t="shared" ref="BI128" si="527">IF(OR(H128="skills",H128="Waffen"),(AG128*6)+(AJ128*2),IF(AY128="X",2,(AG128*4)))</f>
        <v>0</v>
      </c>
      <c r="BJ128" s="190"/>
      <c r="BK128" s="190"/>
      <c r="BL128" s="173">
        <f t="shared" ref="BL128" si="528">IF(ISBLANK(L128),,IF(OR(H128="Zauber",H128="Dweomer",H128="Thauma",H128="Wunder"),SUM(AG128*AM128),SUM((AG128*AM128*3)+(AJ128*AM128))))</f>
        <v>0</v>
      </c>
      <c r="BM128" s="173"/>
      <c r="BN128" s="174"/>
      <c r="BO128" s="228" t="str">
        <f t="shared" ref="BO128" si="529">IF(ISBLANK(L128),"",IF(OR(H128="Skills",H128="Waffen"),((AJ128-AS128)*AM128)+(AG128*AM128*3)-AP128-AV128-(ROUND(BL128*BB128,0)),IF(AY128="X",SUM(ROUND((AG128*AM128)/3,0)-AP128),(AG128-AS128)*AM128-AP128-AV128-(ROUND(BL128*BB128,0)))))</f>
        <v/>
      </c>
      <c r="BP128" s="229"/>
      <c r="BQ128" s="230"/>
      <c r="BR128" s="173" t="str">
        <f t="shared" ref="BR128" si="530">IF(BL128&lt;1,"noch nicht gelernt",IF(CG128&lt;&gt;"",CG128,IF(CJ128&lt;&gt;"",CJ128,IF(CH128&lt;&gt;"",CH128,IF(CI128&lt;&gt;"",CI128,IF(CK128&lt;&gt;"",CK128,"Alles OK"))))))</f>
        <v>noch nicht gelernt</v>
      </c>
      <c r="BS128" s="173"/>
      <c r="BT128" s="173"/>
      <c r="BU128" s="173"/>
      <c r="BV128" s="173"/>
      <c r="BW128" s="173"/>
      <c r="BX128" s="173"/>
      <c r="BY128" s="173"/>
      <c r="BZ128" s="173"/>
      <c r="CA128" s="173"/>
      <c r="CB128" s="173"/>
      <c r="CC128" s="173"/>
      <c r="CD128" s="173"/>
      <c r="CE128" s="173"/>
      <c r="CF128" s="174"/>
      <c r="CG128" s="164" t="str">
        <f t="shared" ref="CG128" si="531">IF(AND(AY128&lt;&gt;"",OR(BB128&lt;&gt;"",AS128&lt;&gt;"")),"Rolle/Ogam ohne PP/Bücher/Lehrer","")</f>
        <v/>
      </c>
      <c r="CH128" s="164" t="str">
        <f t="shared" ref="CH128" si="532">IF(AND(AY128="X",OR(H128="Skills",H128="Waffen")),"Rolle/Ogam geht nur bei Zaubern","")</f>
        <v/>
      </c>
      <c r="CI128" s="164" t="str">
        <f t="shared" ref="CI128" si="533">IF(BO128&lt;0,"Es wurden zu viele Punkte eingesetzt.","")</f>
        <v/>
      </c>
      <c r="CJ128" s="164"/>
      <c r="CK128" s="372" t="str">
        <f t="shared" ref="CK128" si="534">IF(BO128&gt;0,"Es fehlen noch Punkte","")</f>
        <v>Es fehlen noch Punkte</v>
      </c>
    </row>
    <row r="129" spans="2:89" ht="14.1" customHeight="1" x14ac:dyDescent="0.2">
      <c r="B129" s="192"/>
      <c r="C129" s="190"/>
      <c r="D129" s="190"/>
      <c r="E129" s="190"/>
      <c r="F129" s="190"/>
      <c r="G129" s="191"/>
      <c r="H129" s="193"/>
      <c r="I129" s="165"/>
      <c r="J129" s="165"/>
      <c r="K129" s="165"/>
      <c r="L129" s="169"/>
      <c r="M129" s="169"/>
      <c r="N129" s="169"/>
      <c r="O129" s="169"/>
      <c r="P129" s="169"/>
      <c r="Q129" s="169"/>
      <c r="R129" s="169"/>
      <c r="S129" s="169"/>
      <c r="T129" s="169"/>
      <c r="U129" s="169"/>
      <c r="V129" s="169"/>
      <c r="W129" s="169"/>
      <c r="X129" s="169"/>
      <c r="Y129" s="169"/>
      <c r="Z129" s="169"/>
      <c r="AA129" s="165"/>
      <c r="AB129" s="165"/>
      <c r="AC129" s="165"/>
      <c r="AD129" s="165"/>
      <c r="AE129" s="165"/>
      <c r="AF129" s="172"/>
      <c r="AG129" s="175"/>
      <c r="AH129" s="176"/>
      <c r="AI129" s="176"/>
      <c r="AJ129" s="173"/>
      <c r="AK129" s="173"/>
      <c r="AL129" s="173"/>
      <c r="AM129" s="173"/>
      <c r="AN129" s="173"/>
      <c r="AO129" s="174"/>
      <c r="AP129" s="197"/>
      <c r="AQ129" s="198"/>
      <c r="AR129" s="198"/>
      <c r="AS129" s="198"/>
      <c r="AT129" s="198"/>
      <c r="AU129" s="198"/>
      <c r="AV129" s="165"/>
      <c r="AW129" s="165"/>
      <c r="AX129" s="165"/>
      <c r="AY129" s="165"/>
      <c r="AZ129" s="165"/>
      <c r="BA129" s="165"/>
      <c r="BB129" s="195"/>
      <c r="BC129" s="195"/>
      <c r="BD129" s="195"/>
      <c r="BE129" s="196"/>
      <c r="BF129" s="223"/>
      <c r="BG129" s="173"/>
      <c r="BH129" s="173"/>
      <c r="BI129" s="190"/>
      <c r="BJ129" s="190"/>
      <c r="BK129" s="190"/>
      <c r="BL129" s="173"/>
      <c r="BM129" s="173"/>
      <c r="BN129" s="174"/>
      <c r="BO129" s="231"/>
      <c r="BP129" s="232"/>
      <c r="BQ129" s="233"/>
      <c r="BR129" s="173"/>
      <c r="BS129" s="173"/>
      <c r="BT129" s="173"/>
      <c r="BU129" s="173"/>
      <c r="BV129" s="173"/>
      <c r="BW129" s="173"/>
      <c r="BX129" s="173"/>
      <c r="BY129" s="173"/>
      <c r="BZ129" s="173"/>
      <c r="CA129" s="173"/>
      <c r="CB129" s="173"/>
      <c r="CC129" s="173"/>
      <c r="CD129" s="173"/>
      <c r="CE129" s="173"/>
      <c r="CF129" s="174"/>
      <c r="CG129" s="164"/>
      <c r="CH129" s="164"/>
      <c r="CI129" s="164"/>
      <c r="CJ129" s="164"/>
      <c r="CK129" s="372"/>
    </row>
    <row r="130" spans="2:89" ht="14.1" customHeight="1" x14ac:dyDescent="0.2">
      <c r="B130" s="192" t="str">
        <f t="shared" ref="B130" si="535">IF(ISBLANK(L130),"",B128+AP128)</f>
        <v/>
      </c>
      <c r="C130" s="190"/>
      <c r="D130" s="190"/>
      <c r="E130" s="190" t="str">
        <f t="shared" ref="E130" si="536">IF(ISBLANK(L130),"",IF(B130&gt;=25000,27+ROUNDDOWN((B130-25000)/5000,0),IF(B130&gt;=10000,21+ROUNDDOWN((B130-10000)/2500,0),IF(B130&gt;=5000,16+ROUNDDOWN((B130-5000)/1000,0),IF(B130&gt;=2000,10+ROUNDDOWN((B130-2000)/500,0),IF(B130&gt;=250,3+ROUNDDOWN((B130-250)/250,0),IF(B130&gt;=100,2,1)))))))</f>
        <v/>
      </c>
      <c r="F130" s="190"/>
      <c r="G130" s="191"/>
      <c r="H130" s="193"/>
      <c r="I130" s="165"/>
      <c r="J130" s="165"/>
      <c r="K130" s="165"/>
      <c r="L130" s="169"/>
      <c r="M130" s="169"/>
      <c r="N130" s="169"/>
      <c r="O130" s="169"/>
      <c r="P130" s="169"/>
      <c r="Q130" s="169"/>
      <c r="R130" s="169"/>
      <c r="S130" s="169"/>
      <c r="T130" s="169"/>
      <c r="U130" s="169"/>
      <c r="V130" s="169"/>
      <c r="W130" s="169"/>
      <c r="X130" s="169"/>
      <c r="Y130" s="169"/>
      <c r="Z130" s="169"/>
      <c r="AA130" s="165"/>
      <c r="AB130" s="165"/>
      <c r="AC130" s="165"/>
      <c r="AD130" s="165"/>
      <c r="AE130" s="165"/>
      <c r="AF130" s="172"/>
      <c r="AG130" s="175">
        <f>IF(AND(H130="Skills",AA130=0),VLOOKUP(L130,'TE Kosten je Stufe'!$A$2:$B$82,2,FALSE),IF(AND(H130="Waffen",AA130=0),VLOOKUP(L130,'TE Kosten je Stufe'!$A$2:$B$82,2,FALSE),IF(H130="Zauber",VLOOKUP(Lernen!L130,ZauberGesamt,3,FALSE),IF(H130="Dweomer",VLOOKUP(Lernen!L130,DweomerGesamt,3,FALSE),IF(H130="Wunder",VLOOKUP(Lernen!L130,WunderGesamt,3,FALSE),IF(H130="Thauma",VLOOKUP(Lernen!L130,ThaumaturgieGesamt,3,FALSE),0))))))</f>
        <v>0</v>
      </c>
      <c r="AH130" s="176"/>
      <c r="AI130" s="176"/>
      <c r="AJ130" s="173">
        <f>SUMPRODUCT(('TE Kosten je Stufe'!A$2:A$82=L130)*('TE Kosten je Stufe'!C$1:S$1&gt;AA130)*('TE Kosten je Stufe'!C$1:S$1&lt;=AD130)*('TE Kosten je Stufe'!C$2:S$82))</f>
        <v>0</v>
      </c>
      <c r="AK130" s="173"/>
      <c r="AL130" s="173"/>
      <c r="AM130" s="173" t="str">
        <f>IF(ISBLANK(L130),"",IF(H130="Zauber",INDEX(KlasseKostenKat,MATCH(VLOOKUP(L130,ZauberGesamt,4,FALSE),SkillKatListe,0),MATCH(Klasse,KlassenListe2,0)),IF(H130="Thauma",INDEX(KlasseKostenKat,MATCH(VLOOKUP(L130,ThaumaturgieGesamt,4,FALSE),SkillKatListe,0),MATCH(Klasse,KlassenListe2,0)),IF(H130="Wunder",INDEX(KlasseKostenKat,MATCH(VLOOKUP(L130,WunderGesamt,4,FALSE),SkillKatListe,0),MATCH(Klasse,KlassenListe2,0)),IF(H130="Dweomer",INDEX(KlasseKostenKat,MATCH(VLOOKUP(L130,DweomerGesamt,4,FALSE),SkillKatListe,0),MATCH(Klasse,KlassenListe2,0)),INDEX(KlasseKostenSkill,MATCH(L130,SkillNamenListe,0),MATCH(Klasse,KlassenListe2,0)))))))</f>
        <v/>
      </c>
      <c r="AN130" s="173"/>
      <c r="AO130" s="174"/>
      <c r="AP130" s="197"/>
      <c r="AQ130" s="198"/>
      <c r="AR130" s="198"/>
      <c r="AS130" s="198"/>
      <c r="AT130" s="198"/>
      <c r="AU130" s="198"/>
      <c r="AV130" s="165"/>
      <c r="AW130" s="165"/>
      <c r="AX130" s="165"/>
      <c r="AY130" s="165"/>
      <c r="AZ130" s="165"/>
      <c r="BA130" s="165"/>
      <c r="BB130" s="194"/>
      <c r="BC130" s="195"/>
      <c r="BD130" s="195"/>
      <c r="BE130" s="196"/>
      <c r="BF130" s="223">
        <f>IF(AY130="X",20,IF(OR(H130="Zauber",H130="Dweomer",H130="Wunder",H130="Thauma"),SUM(AV130*$AB$11)+((AG130-AS130)*$AB$8),SUM(AV130*$AB$11)+((AJ130-AS130)*$AB$4)+(AG130*$AB$6)))</f>
        <v>0</v>
      </c>
      <c r="BG130" s="173"/>
      <c r="BH130" s="173"/>
      <c r="BI130" s="190">
        <f t="shared" ref="BI130" si="537">IF(OR(H130="skills",H130="Waffen"),(AG130*6)+(AJ130*2),IF(AY130="X",2,(AG130*4)))</f>
        <v>0</v>
      </c>
      <c r="BJ130" s="190"/>
      <c r="BK130" s="190"/>
      <c r="BL130" s="173">
        <f t="shared" ref="BL130" si="538">IF(ISBLANK(L130),,IF(OR(H130="Zauber",H130="Dweomer",H130="Thauma",H130="Wunder"),SUM(AG130*AM130),SUM((AG130*AM130*3)+(AJ130*AM130))))</f>
        <v>0</v>
      </c>
      <c r="BM130" s="173"/>
      <c r="BN130" s="174"/>
      <c r="BO130" s="228" t="str">
        <f t="shared" ref="BO130" si="539">IF(ISBLANK(L130),"",IF(OR(H130="Skills",H130="Waffen"),((AJ130-AS130)*AM130)+(AG130*AM130*3)-AP130-AV130-(ROUND(BL130*BB130,0)),IF(AY130="X",SUM(ROUND((AG130*AM130)/3,0)-AP130),(AG130-AS130)*AM130-AP130-AV130-(ROUND(BL130*BB130,0)))))</f>
        <v/>
      </c>
      <c r="BP130" s="229"/>
      <c r="BQ130" s="230"/>
      <c r="BR130" s="173" t="str">
        <f t="shared" ref="BR130" si="540">IF(BL130&lt;1,"noch nicht gelernt",IF(CG130&lt;&gt;"",CG130,IF(CJ130&lt;&gt;"",CJ130,IF(CH130&lt;&gt;"",CH130,IF(CI130&lt;&gt;"",CI130,IF(CK130&lt;&gt;"",CK130,"Alles OK"))))))</f>
        <v>noch nicht gelernt</v>
      </c>
      <c r="BS130" s="173"/>
      <c r="BT130" s="173"/>
      <c r="BU130" s="173"/>
      <c r="BV130" s="173"/>
      <c r="BW130" s="173"/>
      <c r="BX130" s="173"/>
      <c r="BY130" s="173"/>
      <c r="BZ130" s="173"/>
      <c r="CA130" s="173"/>
      <c r="CB130" s="173"/>
      <c r="CC130" s="173"/>
      <c r="CD130" s="173"/>
      <c r="CE130" s="173"/>
      <c r="CF130" s="174"/>
      <c r="CG130" s="164" t="str">
        <f t="shared" ref="CG130" si="541">IF(AND(AY130&lt;&gt;"",OR(BB130&lt;&gt;"",AS130&lt;&gt;"")),"Rolle/Ogam ohne PP/Bücher/Lehrer","")</f>
        <v/>
      </c>
      <c r="CH130" s="164" t="str">
        <f t="shared" ref="CH130" si="542">IF(AND(AY130="X",OR(H130="Skills",H130="Waffen")),"Rolle/Ogam geht nur bei Zaubern","")</f>
        <v/>
      </c>
      <c r="CI130" s="164" t="str">
        <f>IF(BO130&lt;0,"Es wurden zu viele Punkte eingesetzt.","")</f>
        <v/>
      </c>
      <c r="CJ130" s="164"/>
      <c r="CK130" s="372" t="str">
        <f t="shared" ref="CK130" si="543">IF(BO130&gt;0,"Es fehlen noch Punkte","")</f>
        <v>Es fehlen noch Punkte</v>
      </c>
    </row>
    <row r="131" spans="2:89" ht="14.1" customHeight="1" x14ac:dyDescent="0.2">
      <c r="B131" s="192"/>
      <c r="C131" s="190"/>
      <c r="D131" s="190"/>
      <c r="E131" s="190"/>
      <c r="F131" s="190"/>
      <c r="G131" s="191"/>
      <c r="H131" s="193"/>
      <c r="I131" s="165"/>
      <c r="J131" s="165"/>
      <c r="K131" s="165"/>
      <c r="L131" s="169"/>
      <c r="M131" s="169"/>
      <c r="N131" s="169"/>
      <c r="O131" s="169"/>
      <c r="P131" s="169"/>
      <c r="Q131" s="169"/>
      <c r="R131" s="169"/>
      <c r="S131" s="169"/>
      <c r="T131" s="169"/>
      <c r="U131" s="169"/>
      <c r="V131" s="169"/>
      <c r="W131" s="169"/>
      <c r="X131" s="169"/>
      <c r="Y131" s="169"/>
      <c r="Z131" s="169"/>
      <c r="AA131" s="165"/>
      <c r="AB131" s="165"/>
      <c r="AC131" s="165"/>
      <c r="AD131" s="165"/>
      <c r="AE131" s="165"/>
      <c r="AF131" s="172"/>
      <c r="AG131" s="175"/>
      <c r="AH131" s="176"/>
      <c r="AI131" s="176"/>
      <c r="AJ131" s="173"/>
      <c r="AK131" s="173"/>
      <c r="AL131" s="173"/>
      <c r="AM131" s="173"/>
      <c r="AN131" s="173"/>
      <c r="AO131" s="174"/>
      <c r="AP131" s="197"/>
      <c r="AQ131" s="198"/>
      <c r="AR131" s="198"/>
      <c r="AS131" s="198"/>
      <c r="AT131" s="198"/>
      <c r="AU131" s="198"/>
      <c r="AV131" s="165"/>
      <c r="AW131" s="165"/>
      <c r="AX131" s="165"/>
      <c r="AY131" s="165"/>
      <c r="AZ131" s="165"/>
      <c r="BA131" s="165"/>
      <c r="BB131" s="195"/>
      <c r="BC131" s="195"/>
      <c r="BD131" s="195"/>
      <c r="BE131" s="196"/>
      <c r="BF131" s="223"/>
      <c r="BG131" s="173"/>
      <c r="BH131" s="173"/>
      <c r="BI131" s="190"/>
      <c r="BJ131" s="190"/>
      <c r="BK131" s="190"/>
      <c r="BL131" s="173"/>
      <c r="BM131" s="173"/>
      <c r="BN131" s="174"/>
      <c r="BO131" s="231"/>
      <c r="BP131" s="232"/>
      <c r="BQ131" s="233"/>
      <c r="BR131" s="173"/>
      <c r="BS131" s="173"/>
      <c r="BT131" s="173"/>
      <c r="BU131" s="173"/>
      <c r="BV131" s="173"/>
      <c r="BW131" s="173"/>
      <c r="BX131" s="173"/>
      <c r="BY131" s="173"/>
      <c r="BZ131" s="173"/>
      <c r="CA131" s="173"/>
      <c r="CB131" s="173"/>
      <c r="CC131" s="173"/>
      <c r="CD131" s="173"/>
      <c r="CE131" s="173"/>
      <c r="CF131" s="174"/>
      <c r="CG131" s="164"/>
      <c r="CH131" s="164"/>
      <c r="CI131" s="164"/>
      <c r="CJ131" s="164"/>
      <c r="CK131" s="372"/>
    </row>
    <row r="132" spans="2:89" ht="14.1" customHeight="1" x14ac:dyDescent="0.2">
      <c r="B132" s="192" t="str">
        <f t="shared" ref="B132" si="544">IF(ISBLANK(L132),"",B130+AP130)</f>
        <v/>
      </c>
      <c r="C132" s="190"/>
      <c r="D132" s="190"/>
      <c r="E132" s="190" t="str">
        <f t="shared" ref="E132" si="545">IF(ISBLANK(L132),"",IF(B132&gt;=25000,27+ROUNDDOWN((B132-25000)/5000,0),IF(B132&gt;=10000,21+ROUNDDOWN((B132-10000)/2500,0),IF(B132&gt;=5000,16+ROUNDDOWN((B132-5000)/1000,0),IF(B132&gt;=2000,10+ROUNDDOWN((B132-2000)/500,0),IF(B132&gt;=250,3+ROUNDDOWN((B132-250)/250,0),IF(B132&gt;=100,2,1)))))))</f>
        <v/>
      </c>
      <c r="F132" s="190"/>
      <c r="G132" s="191"/>
      <c r="H132" s="193"/>
      <c r="I132" s="165"/>
      <c r="J132" s="165"/>
      <c r="K132" s="165"/>
      <c r="L132" s="169"/>
      <c r="M132" s="169"/>
      <c r="N132" s="169"/>
      <c r="O132" s="169"/>
      <c r="P132" s="169"/>
      <c r="Q132" s="169"/>
      <c r="R132" s="169"/>
      <c r="S132" s="169"/>
      <c r="T132" s="169"/>
      <c r="U132" s="169"/>
      <c r="V132" s="169"/>
      <c r="W132" s="169"/>
      <c r="X132" s="169"/>
      <c r="Y132" s="169"/>
      <c r="Z132" s="169"/>
      <c r="AA132" s="165"/>
      <c r="AB132" s="165"/>
      <c r="AC132" s="165"/>
      <c r="AD132" s="165"/>
      <c r="AE132" s="165"/>
      <c r="AF132" s="172"/>
      <c r="AG132" s="175">
        <f>IF(AND(H132="Skills",AA132=0),VLOOKUP(L132,'TE Kosten je Stufe'!$A$2:$B$82,2,FALSE),IF(AND(H132="Waffen",AA132=0),VLOOKUP(L132,'TE Kosten je Stufe'!$A$2:$B$82,2,FALSE),IF(H132="Zauber",VLOOKUP(Lernen!L132,ZauberGesamt,3,FALSE),IF(H132="Dweomer",VLOOKUP(Lernen!L132,DweomerGesamt,3,FALSE),IF(H132="Wunder",VLOOKUP(Lernen!L132,WunderGesamt,3,FALSE),IF(H132="Thauma",VLOOKUP(Lernen!L132,ThaumaturgieGesamt,3,FALSE),0))))))</f>
        <v>0</v>
      </c>
      <c r="AH132" s="176"/>
      <c r="AI132" s="176"/>
      <c r="AJ132" s="173">
        <f>SUMPRODUCT(('TE Kosten je Stufe'!A$2:A$82=L132)*('TE Kosten je Stufe'!C$1:S$1&gt;AA132)*('TE Kosten je Stufe'!C$1:S$1&lt;=AD132)*('TE Kosten je Stufe'!C$2:S$82))</f>
        <v>0</v>
      </c>
      <c r="AK132" s="173"/>
      <c r="AL132" s="173"/>
      <c r="AM132" s="173" t="str">
        <f>IF(ISBLANK(L132),"",IF(H132="Zauber",INDEX(KlasseKostenKat,MATCH(VLOOKUP(L132,ZauberGesamt,4,FALSE),SkillKatListe,0),MATCH(Klasse,KlassenListe2,0)),IF(H132="Thauma",INDEX(KlasseKostenKat,MATCH(VLOOKUP(L132,ThaumaturgieGesamt,4,FALSE),SkillKatListe,0),MATCH(Klasse,KlassenListe2,0)),IF(H132="Wunder",INDEX(KlasseKostenKat,MATCH(VLOOKUP(L132,WunderGesamt,4,FALSE),SkillKatListe,0),MATCH(Klasse,KlassenListe2,0)),IF(H132="Dweomer",INDEX(KlasseKostenKat,MATCH(VLOOKUP(L132,DweomerGesamt,4,FALSE),SkillKatListe,0),MATCH(Klasse,KlassenListe2,0)),INDEX(KlasseKostenSkill,MATCH(L132,SkillNamenListe,0),MATCH(Klasse,KlassenListe2,0)))))))</f>
        <v/>
      </c>
      <c r="AN132" s="173"/>
      <c r="AO132" s="174"/>
      <c r="AP132" s="197"/>
      <c r="AQ132" s="198"/>
      <c r="AR132" s="198"/>
      <c r="AS132" s="198"/>
      <c r="AT132" s="198"/>
      <c r="AU132" s="198"/>
      <c r="AV132" s="165"/>
      <c r="AW132" s="165"/>
      <c r="AX132" s="165"/>
      <c r="AY132" s="165"/>
      <c r="AZ132" s="165"/>
      <c r="BA132" s="165"/>
      <c r="BB132" s="194"/>
      <c r="BC132" s="195"/>
      <c r="BD132" s="195"/>
      <c r="BE132" s="196"/>
      <c r="BF132" s="223">
        <f>IF(AY132="X",20,IF(OR(H132="Zauber",H132="Dweomer",H132="Wunder",H132="Thauma"),SUM(AV132*$AB$11)+((AG132-AS132)*$AB$8),SUM(AV132*$AB$11)+((AJ132-AS132)*$AB$4)+(AG132*$AB$6)))</f>
        <v>0</v>
      </c>
      <c r="BG132" s="173"/>
      <c r="BH132" s="173"/>
      <c r="BI132" s="190">
        <f t="shared" ref="BI132" si="546">IF(OR(H132="skills",H132="Waffen"),(AG132*6)+(AJ132*2),IF(AY132="X",2,(AG132*4)))</f>
        <v>0</v>
      </c>
      <c r="BJ132" s="190"/>
      <c r="BK132" s="190"/>
      <c r="BL132" s="173">
        <f t="shared" ref="BL132" si="547">IF(ISBLANK(L132),,IF(OR(H132="Zauber",H132="Dweomer",H132="Thauma",H132="Wunder"),SUM(AG132*AM132),SUM((AG132*AM132*3)+(AJ132*AM132))))</f>
        <v>0</v>
      </c>
      <c r="BM132" s="173"/>
      <c r="BN132" s="174"/>
      <c r="BO132" s="228" t="str">
        <f t="shared" ref="BO132" si="548">IF(ISBLANK(L132),"",IF(OR(H132="Skills",H132="Waffen"),((AJ132-AS132)*AM132)+(AG132*AM132*3)-AP132-AV132-(ROUND(BL132*BB132,0)),IF(AY132="X",SUM(ROUND((AG132*AM132)/3,0)-AP132),(AG132-AS132)*AM132-AP132-AV132-(ROUND(BL132*BB132,0)))))</f>
        <v/>
      </c>
      <c r="BP132" s="229"/>
      <c r="BQ132" s="230"/>
      <c r="BR132" s="173" t="str">
        <f t="shared" ref="BR132" si="549">IF(BL132&lt;1,"noch nicht gelernt",IF(CG132&lt;&gt;"",CG132,IF(CJ132&lt;&gt;"",CJ132,IF(CH132&lt;&gt;"",CH132,IF(CI132&lt;&gt;"",CI132,IF(CK132&lt;&gt;"",CK132,"Alles OK"))))))</f>
        <v>noch nicht gelernt</v>
      </c>
      <c r="BS132" s="173"/>
      <c r="BT132" s="173"/>
      <c r="BU132" s="173"/>
      <c r="BV132" s="173"/>
      <c r="BW132" s="173"/>
      <c r="BX132" s="173"/>
      <c r="BY132" s="173"/>
      <c r="BZ132" s="173"/>
      <c r="CA132" s="173"/>
      <c r="CB132" s="173"/>
      <c r="CC132" s="173"/>
      <c r="CD132" s="173"/>
      <c r="CE132" s="173"/>
      <c r="CF132" s="174"/>
      <c r="CG132" s="164" t="str">
        <f t="shared" ref="CG132" si="550">IF(AND(AY132&lt;&gt;"",OR(BB132&lt;&gt;"",AS132&lt;&gt;"")),"Rolle/Ogam ohne PP/Bücher/Lehrer","")</f>
        <v/>
      </c>
      <c r="CH132" s="164" t="str">
        <f t="shared" ref="CH132" si="551">IF(AND(AY132="X",OR(H132="Skills",H132="Waffen")),"Rolle/Ogam geht nur bei Zaubern","")</f>
        <v/>
      </c>
      <c r="CI132" s="164" t="str">
        <f t="shared" ref="CI132" si="552">IF(BO132&lt;0,"Es wurden zu viele Punkte eingesetzt.","")</f>
        <v/>
      </c>
      <c r="CJ132" s="164"/>
      <c r="CK132" s="372" t="str">
        <f t="shared" ref="CK132" si="553">IF(BO132&gt;0,"Es fehlen noch Punkte","")</f>
        <v>Es fehlen noch Punkte</v>
      </c>
    </row>
    <row r="133" spans="2:89" ht="14.1" customHeight="1" x14ac:dyDescent="0.2">
      <c r="B133" s="192"/>
      <c r="C133" s="190"/>
      <c r="D133" s="190"/>
      <c r="E133" s="190"/>
      <c r="F133" s="190"/>
      <c r="G133" s="191"/>
      <c r="H133" s="193"/>
      <c r="I133" s="165"/>
      <c r="J133" s="165"/>
      <c r="K133" s="165"/>
      <c r="L133" s="169"/>
      <c r="M133" s="169"/>
      <c r="N133" s="169"/>
      <c r="O133" s="169"/>
      <c r="P133" s="169"/>
      <c r="Q133" s="169"/>
      <c r="R133" s="169"/>
      <c r="S133" s="169"/>
      <c r="T133" s="169"/>
      <c r="U133" s="169"/>
      <c r="V133" s="169"/>
      <c r="W133" s="169"/>
      <c r="X133" s="169"/>
      <c r="Y133" s="169"/>
      <c r="Z133" s="169"/>
      <c r="AA133" s="165"/>
      <c r="AB133" s="165"/>
      <c r="AC133" s="165"/>
      <c r="AD133" s="165"/>
      <c r="AE133" s="165"/>
      <c r="AF133" s="172"/>
      <c r="AG133" s="175"/>
      <c r="AH133" s="176"/>
      <c r="AI133" s="176"/>
      <c r="AJ133" s="173"/>
      <c r="AK133" s="173"/>
      <c r="AL133" s="173"/>
      <c r="AM133" s="173"/>
      <c r="AN133" s="173"/>
      <c r="AO133" s="174"/>
      <c r="AP133" s="197"/>
      <c r="AQ133" s="198"/>
      <c r="AR133" s="198"/>
      <c r="AS133" s="198"/>
      <c r="AT133" s="198"/>
      <c r="AU133" s="198"/>
      <c r="AV133" s="165"/>
      <c r="AW133" s="165"/>
      <c r="AX133" s="165"/>
      <c r="AY133" s="165"/>
      <c r="AZ133" s="165"/>
      <c r="BA133" s="165"/>
      <c r="BB133" s="195"/>
      <c r="BC133" s="195"/>
      <c r="BD133" s="195"/>
      <c r="BE133" s="196"/>
      <c r="BF133" s="223"/>
      <c r="BG133" s="173"/>
      <c r="BH133" s="173"/>
      <c r="BI133" s="190"/>
      <c r="BJ133" s="190"/>
      <c r="BK133" s="190"/>
      <c r="BL133" s="173"/>
      <c r="BM133" s="173"/>
      <c r="BN133" s="174"/>
      <c r="BO133" s="231"/>
      <c r="BP133" s="232"/>
      <c r="BQ133" s="233"/>
      <c r="BR133" s="173"/>
      <c r="BS133" s="173"/>
      <c r="BT133" s="173"/>
      <c r="BU133" s="173"/>
      <c r="BV133" s="173"/>
      <c r="BW133" s="173"/>
      <c r="BX133" s="173"/>
      <c r="BY133" s="173"/>
      <c r="BZ133" s="173"/>
      <c r="CA133" s="173"/>
      <c r="CB133" s="173"/>
      <c r="CC133" s="173"/>
      <c r="CD133" s="173"/>
      <c r="CE133" s="173"/>
      <c r="CF133" s="174"/>
      <c r="CG133" s="164"/>
      <c r="CH133" s="164"/>
      <c r="CI133" s="164"/>
      <c r="CJ133" s="164"/>
      <c r="CK133" s="372"/>
    </row>
    <row r="134" spans="2:89" ht="14.1" customHeight="1" x14ac:dyDescent="0.2">
      <c r="B134" s="192" t="str">
        <f t="shared" ref="B134" si="554">IF(ISBLANK(L134),"",B132+AP132)</f>
        <v/>
      </c>
      <c r="C134" s="190"/>
      <c r="D134" s="190"/>
      <c r="E134" s="190" t="str">
        <f t="shared" ref="E134" si="555">IF(ISBLANK(L134),"",IF(B134&gt;=25000,27+ROUNDDOWN((B134-25000)/5000,0),IF(B134&gt;=10000,21+ROUNDDOWN((B134-10000)/2500,0),IF(B134&gt;=5000,16+ROUNDDOWN((B134-5000)/1000,0),IF(B134&gt;=2000,10+ROUNDDOWN((B134-2000)/500,0),IF(B134&gt;=250,3+ROUNDDOWN((B134-250)/250,0),IF(B134&gt;=100,2,1)))))))</f>
        <v/>
      </c>
      <c r="F134" s="190"/>
      <c r="G134" s="191"/>
      <c r="H134" s="193"/>
      <c r="I134" s="165"/>
      <c r="J134" s="165"/>
      <c r="K134" s="165"/>
      <c r="L134" s="169"/>
      <c r="M134" s="169"/>
      <c r="N134" s="169"/>
      <c r="O134" s="169"/>
      <c r="P134" s="169"/>
      <c r="Q134" s="169"/>
      <c r="R134" s="169"/>
      <c r="S134" s="169"/>
      <c r="T134" s="169"/>
      <c r="U134" s="169"/>
      <c r="V134" s="169"/>
      <c r="W134" s="169"/>
      <c r="X134" s="169"/>
      <c r="Y134" s="169"/>
      <c r="Z134" s="169"/>
      <c r="AA134" s="165"/>
      <c r="AB134" s="165"/>
      <c r="AC134" s="165"/>
      <c r="AD134" s="165"/>
      <c r="AE134" s="165"/>
      <c r="AF134" s="172"/>
      <c r="AG134" s="175">
        <f>IF(AND(H134="Skills",AA134=0),VLOOKUP(L134,'TE Kosten je Stufe'!$A$2:$B$82,2,FALSE),IF(AND(H134="Waffen",AA134=0),VLOOKUP(L134,'TE Kosten je Stufe'!$A$2:$B$82,2,FALSE),IF(H134="Zauber",VLOOKUP(Lernen!L134,ZauberGesamt,3,FALSE),IF(H134="Dweomer",VLOOKUP(Lernen!L134,DweomerGesamt,3,FALSE),IF(H134="Wunder",VLOOKUP(Lernen!L134,WunderGesamt,3,FALSE),IF(H134="Thauma",VLOOKUP(Lernen!L134,ThaumaturgieGesamt,3,FALSE),0))))))</f>
        <v>0</v>
      </c>
      <c r="AH134" s="176"/>
      <c r="AI134" s="176"/>
      <c r="AJ134" s="173">
        <f>SUMPRODUCT(('TE Kosten je Stufe'!A$2:A$82=L134)*('TE Kosten je Stufe'!C$1:S$1&gt;AA134)*('TE Kosten je Stufe'!C$1:S$1&lt;=AD134)*('TE Kosten je Stufe'!C$2:S$82))</f>
        <v>0</v>
      </c>
      <c r="AK134" s="173"/>
      <c r="AL134" s="173"/>
      <c r="AM134" s="173" t="str">
        <f>IF(ISBLANK(L134),"",IF(H134="Zauber",INDEX(KlasseKostenKat,MATCH(VLOOKUP(L134,ZauberGesamt,4,FALSE),SkillKatListe,0),MATCH(Klasse,KlassenListe2,0)),IF(H134="Thauma",INDEX(KlasseKostenKat,MATCH(VLOOKUP(L134,ThaumaturgieGesamt,4,FALSE),SkillKatListe,0),MATCH(Klasse,KlassenListe2,0)),IF(H134="Wunder",INDEX(KlasseKostenKat,MATCH(VLOOKUP(L134,WunderGesamt,4,FALSE),SkillKatListe,0),MATCH(Klasse,KlassenListe2,0)),IF(H134="Dweomer",INDEX(KlasseKostenKat,MATCH(VLOOKUP(L134,DweomerGesamt,4,FALSE),SkillKatListe,0),MATCH(Klasse,KlassenListe2,0)),INDEX(KlasseKostenSkill,MATCH(L134,SkillNamenListe,0),MATCH(Klasse,KlassenListe2,0)))))))</f>
        <v/>
      </c>
      <c r="AN134" s="173"/>
      <c r="AO134" s="174"/>
      <c r="AP134" s="197"/>
      <c r="AQ134" s="198"/>
      <c r="AR134" s="198"/>
      <c r="AS134" s="198"/>
      <c r="AT134" s="198"/>
      <c r="AU134" s="198"/>
      <c r="AV134" s="165"/>
      <c r="AW134" s="165"/>
      <c r="AX134" s="165"/>
      <c r="AY134" s="165"/>
      <c r="AZ134" s="165"/>
      <c r="BA134" s="165"/>
      <c r="BB134" s="194"/>
      <c r="BC134" s="195"/>
      <c r="BD134" s="195"/>
      <c r="BE134" s="196"/>
      <c r="BF134" s="223">
        <f>IF(AY134="X",20,IF(OR(H134="Zauber",H134="Dweomer",H134="Wunder",H134="Thauma"),SUM(AV134*$AB$11)+((AG134-AS134)*$AB$8),SUM(AV134*$AB$11)+((AJ134-AS134)*$AB$4)+(AG134*$AB$6)))</f>
        <v>0</v>
      </c>
      <c r="BG134" s="173"/>
      <c r="BH134" s="173"/>
      <c r="BI134" s="190">
        <f t="shared" ref="BI134" si="556">IF(OR(H134="skills",H134="Waffen"),(AG134*6)+(AJ134*2),IF(AY134="X",2,(AG134*4)))</f>
        <v>0</v>
      </c>
      <c r="BJ134" s="190"/>
      <c r="BK134" s="190"/>
      <c r="BL134" s="173">
        <f t="shared" ref="BL134" si="557">IF(ISBLANK(L134),,IF(OR(H134="Zauber",H134="Dweomer",H134="Thauma",H134="Wunder"),SUM(AG134*AM134),SUM((AG134*AM134*3)+(AJ134*AM134))))</f>
        <v>0</v>
      </c>
      <c r="BM134" s="173"/>
      <c r="BN134" s="174"/>
      <c r="BO134" s="228" t="str">
        <f t="shared" ref="BO134" si="558">IF(ISBLANK(L134),"",IF(OR(H134="Skills",H134="Waffen"),((AJ134-AS134)*AM134)+(AG134*AM134*3)-AP134-AV134-(ROUND(BL134*BB134,0)),IF(AY134="X",SUM(ROUND((AG134*AM134)/3,0)-AP134),(AG134-AS134)*AM134-AP134-AV134-(ROUND(BL134*BB134,0)))))</f>
        <v/>
      </c>
      <c r="BP134" s="229"/>
      <c r="BQ134" s="230"/>
      <c r="BR134" s="173" t="str">
        <f t="shared" ref="BR134" si="559">IF(BL134&lt;1,"noch nicht gelernt",IF(CG134&lt;&gt;"",CG134,IF(CJ134&lt;&gt;"",CJ134,IF(CH134&lt;&gt;"",CH134,IF(CI134&lt;&gt;"",CI134,IF(CK134&lt;&gt;"",CK134,"Alles OK"))))))</f>
        <v>noch nicht gelernt</v>
      </c>
      <c r="BS134" s="173"/>
      <c r="BT134" s="173"/>
      <c r="BU134" s="173"/>
      <c r="BV134" s="173"/>
      <c r="BW134" s="173"/>
      <c r="BX134" s="173"/>
      <c r="BY134" s="173"/>
      <c r="BZ134" s="173"/>
      <c r="CA134" s="173"/>
      <c r="CB134" s="173"/>
      <c r="CC134" s="173"/>
      <c r="CD134" s="173"/>
      <c r="CE134" s="173"/>
      <c r="CF134" s="174"/>
      <c r="CG134" s="164" t="str">
        <f t="shared" ref="CG134" si="560">IF(AND(AY134&lt;&gt;"",OR(BB134&lt;&gt;"",AS134&lt;&gt;"")),"Rolle/Ogam ohne PP/Bücher/Lehrer","")</f>
        <v/>
      </c>
      <c r="CH134" s="164" t="str">
        <f t="shared" ref="CH134" si="561">IF(AND(AY134="X",OR(H134="Skills",H134="Waffen")),"Rolle/Ogam geht nur bei Zaubern","")</f>
        <v/>
      </c>
      <c r="CI134" s="164" t="str">
        <f t="shared" ref="CI134" si="562">IF(BO134&lt;0,"Es wurden zu viele Punkte eingesetzt.","")</f>
        <v/>
      </c>
      <c r="CJ134" s="164"/>
      <c r="CK134" s="372" t="str">
        <f t="shared" ref="CK134" si="563">IF(BO134&gt;0,"Es fehlen noch Punkte","")</f>
        <v>Es fehlen noch Punkte</v>
      </c>
    </row>
    <row r="135" spans="2:89" ht="14.1" customHeight="1" x14ac:dyDescent="0.2">
      <c r="B135" s="192"/>
      <c r="C135" s="190"/>
      <c r="D135" s="190"/>
      <c r="E135" s="190"/>
      <c r="F135" s="190"/>
      <c r="G135" s="191"/>
      <c r="H135" s="193"/>
      <c r="I135" s="165"/>
      <c r="J135" s="165"/>
      <c r="K135" s="165"/>
      <c r="L135" s="169"/>
      <c r="M135" s="169"/>
      <c r="N135" s="169"/>
      <c r="O135" s="169"/>
      <c r="P135" s="169"/>
      <c r="Q135" s="169"/>
      <c r="R135" s="169"/>
      <c r="S135" s="169"/>
      <c r="T135" s="169"/>
      <c r="U135" s="169"/>
      <c r="V135" s="169"/>
      <c r="W135" s="169"/>
      <c r="X135" s="169"/>
      <c r="Y135" s="169"/>
      <c r="Z135" s="169"/>
      <c r="AA135" s="165"/>
      <c r="AB135" s="165"/>
      <c r="AC135" s="165"/>
      <c r="AD135" s="165"/>
      <c r="AE135" s="165"/>
      <c r="AF135" s="172"/>
      <c r="AG135" s="175"/>
      <c r="AH135" s="176"/>
      <c r="AI135" s="176"/>
      <c r="AJ135" s="173"/>
      <c r="AK135" s="173"/>
      <c r="AL135" s="173"/>
      <c r="AM135" s="173"/>
      <c r="AN135" s="173"/>
      <c r="AO135" s="174"/>
      <c r="AP135" s="197"/>
      <c r="AQ135" s="198"/>
      <c r="AR135" s="198"/>
      <c r="AS135" s="198"/>
      <c r="AT135" s="198"/>
      <c r="AU135" s="198"/>
      <c r="AV135" s="165"/>
      <c r="AW135" s="165"/>
      <c r="AX135" s="165"/>
      <c r="AY135" s="165"/>
      <c r="AZ135" s="165"/>
      <c r="BA135" s="165"/>
      <c r="BB135" s="195"/>
      <c r="BC135" s="195"/>
      <c r="BD135" s="195"/>
      <c r="BE135" s="196"/>
      <c r="BF135" s="223"/>
      <c r="BG135" s="173"/>
      <c r="BH135" s="173"/>
      <c r="BI135" s="190"/>
      <c r="BJ135" s="190"/>
      <c r="BK135" s="190"/>
      <c r="BL135" s="173"/>
      <c r="BM135" s="173"/>
      <c r="BN135" s="174"/>
      <c r="BO135" s="231"/>
      <c r="BP135" s="232"/>
      <c r="BQ135" s="233"/>
      <c r="BR135" s="173"/>
      <c r="BS135" s="173"/>
      <c r="BT135" s="173"/>
      <c r="BU135" s="173"/>
      <c r="BV135" s="173"/>
      <c r="BW135" s="173"/>
      <c r="BX135" s="173"/>
      <c r="BY135" s="173"/>
      <c r="BZ135" s="173"/>
      <c r="CA135" s="173"/>
      <c r="CB135" s="173"/>
      <c r="CC135" s="173"/>
      <c r="CD135" s="173"/>
      <c r="CE135" s="173"/>
      <c r="CF135" s="174"/>
      <c r="CG135" s="164"/>
      <c r="CH135" s="164"/>
      <c r="CI135" s="164"/>
      <c r="CJ135" s="164"/>
      <c r="CK135" s="372"/>
    </row>
    <row r="136" spans="2:89" ht="14.1" customHeight="1" x14ac:dyDescent="0.2">
      <c r="B136" s="192" t="str">
        <f t="shared" ref="B136" si="564">IF(ISBLANK(L136),"",B134+AP134)</f>
        <v/>
      </c>
      <c r="C136" s="190"/>
      <c r="D136" s="190"/>
      <c r="E136" s="190" t="str">
        <f t="shared" ref="E136" si="565">IF(ISBLANK(L136),"",IF(B136&gt;=25000,27+ROUNDDOWN((B136-25000)/5000,0),IF(B136&gt;=10000,21+ROUNDDOWN((B136-10000)/2500,0),IF(B136&gt;=5000,16+ROUNDDOWN((B136-5000)/1000,0),IF(B136&gt;=2000,10+ROUNDDOWN((B136-2000)/500,0),IF(B136&gt;=250,3+ROUNDDOWN((B136-250)/250,0),IF(B136&gt;=100,2,1)))))))</f>
        <v/>
      </c>
      <c r="F136" s="190"/>
      <c r="G136" s="191"/>
      <c r="H136" s="193"/>
      <c r="I136" s="165"/>
      <c r="J136" s="165"/>
      <c r="K136" s="165"/>
      <c r="L136" s="169"/>
      <c r="M136" s="169"/>
      <c r="N136" s="169"/>
      <c r="O136" s="169"/>
      <c r="P136" s="169"/>
      <c r="Q136" s="169"/>
      <c r="R136" s="169"/>
      <c r="S136" s="169"/>
      <c r="T136" s="169"/>
      <c r="U136" s="169"/>
      <c r="V136" s="169"/>
      <c r="W136" s="169"/>
      <c r="X136" s="169"/>
      <c r="Y136" s="169"/>
      <c r="Z136" s="169"/>
      <c r="AA136" s="165"/>
      <c r="AB136" s="165"/>
      <c r="AC136" s="165"/>
      <c r="AD136" s="165"/>
      <c r="AE136" s="165"/>
      <c r="AF136" s="172"/>
      <c r="AG136" s="175">
        <f>IF(AND(H136="Skills",AA136=0),VLOOKUP(L136,'TE Kosten je Stufe'!$A$2:$B$82,2,FALSE),IF(AND(H136="Waffen",AA136=0),VLOOKUP(L136,'TE Kosten je Stufe'!$A$2:$B$82,2,FALSE),IF(H136="Zauber",VLOOKUP(Lernen!L136,ZauberGesamt,3,FALSE),IF(H136="Dweomer",VLOOKUP(Lernen!L136,DweomerGesamt,3,FALSE),IF(H136="Wunder",VLOOKUP(Lernen!L136,WunderGesamt,3,FALSE),IF(H136="Thauma",VLOOKUP(Lernen!L136,ThaumaturgieGesamt,3,FALSE),0))))))</f>
        <v>0</v>
      </c>
      <c r="AH136" s="176"/>
      <c r="AI136" s="176"/>
      <c r="AJ136" s="173">
        <f>SUMPRODUCT(('TE Kosten je Stufe'!A$2:A$82=L136)*('TE Kosten je Stufe'!C$1:S$1&gt;AA136)*('TE Kosten je Stufe'!C$1:S$1&lt;=AD136)*('TE Kosten je Stufe'!C$2:S$82))</f>
        <v>0</v>
      </c>
      <c r="AK136" s="173"/>
      <c r="AL136" s="173"/>
      <c r="AM136" s="173" t="str">
        <f>IF(ISBLANK(L136),"",IF(H136="Zauber",INDEX(KlasseKostenKat,MATCH(VLOOKUP(L136,ZauberGesamt,4,FALSE),SkillKatListe,0),MATCH(Klasse,KlassenListe2,0)),IF(H136="Thauma",INDEX(KlasseKostenKat,MATCH(VLOOKUP(L136,ThaumaturgieGesamt,4,FALSE),SkillKatListe,0),MATCH(Klasse,KlassenListe2,0)),IF(H136="Wunder",INDEX(KlasseKostenKat,MATCH(VLOOKUP(L136,WunderGesamt,4,FALSE),SkillKatListe,0),MATCH(Klasse,KlassenListe2,0)),IF(H136="Dweomer",INDEX(KlasseKostenKat,MATCH(VLOOKUP(L136,DweomerGesamt,4,FALSE),SkillKatListe,0),MATCH(Klasse,KlassenListe2,0)),INDEX(KlasseKostenSkill,MATCH(L136,SkillNamenListe,0),MATCH(Klasse,KlassenListe2,0)))))))</f>
        <v/>
      </c>
      <c r="AN136" s="173"/>
      <c r="AO136" s="174"/>
      <c r="AP136" s="197"/>
      <c r="AQ136" s="198"/>
      <c r="AR136" s="198"/>
      <c r="AS136" s="198"/>
      <c r="AT136" s="198"/>
      <c r="AU136" s="198"/>
      <c r="AV136" s="165"/>
      <c r="AW136" s="165"/>
      <c r="AX136" s="165"/>
      <c r="AY136" s="165"/>
      <c r="AZ136" s="165"/>
      <c r="BA136" s="165"/>
      <c r="BB136" s="194"/>
      <c r="BC136" s="195"/>
      <c r="BD136" s="195"/>
      <c r="BE136" s="196"/>
      <c r="BF136" s="223">
        <f>IF(AY136="X",20,IF(OR(H136="Zauber",H136="Dweomer",H136="Wunder",H136="Thauma"),SUM(AV136*$AB$11)+((AG136-AS136)*$AB$8),SUM(AV136*$AB$11)+((AJ136-AS136)*$AB$4)+(AG136*$AB$6)))</f>
        <v>0</v>
      </c>
      <c r="BG136" s="173"/>
      <c r="BH136" s="173"/>
      <c r="BI136" s="190">
        <f t="shared" ref="BI136" si="566">IF(OR(H136="skills",H136="Waffen"),(AG136*6)+(AJ136*2),IF(AY136="X",2,(AG136*4)))</f>
        <v>0</v>
      </c>
      <c r="BJ136" s="190"/>
      <c r="BK136" s="190"/>
      <c r="BL136" s="173">
        <f t="shared" ref="BL136" si="567">IF(ISBLANK(L136),,IF(OR(H136="Zauber",H136="Dweomer",H136="Thauma",H136="Wunder"),SUM(AG136*AM136),SUM((AG136*AM136*3)+(AJ136*AM136))))</f>
        <v>0</v>
      </c>
      <c r="BM136" s="173"/>
      <c r="BN136" s="174"/>
      <c r="BO136" s="228" t="str">
        <f t="shared" ref="BO136" si="568">IF(ISBLANK(L136),"",IF(OR(H136="Skills",H136="Waffen"),((AJ136-AS136)*AM136)+(AG136*AM136*3)-AP136-AV136-(ROUND(BL136*BB136,0)),IF(AY136="X",SUM(ROUND((AG136*AM136)/3,0)-AP136),(AG136-AS136)*AM136-AP136-AV136-(ROUND(BL136*BB136,0)))))</f>
        <v/>
      </c>
      <c r="BP136" s="229"/>
      <c r="BQ136" s="230"/>
      <c r="BR136" s="173" t="str">
        <f t="shared" ref="BR136" si="569">IF(BL136&lt;1,"noch nicht gelernt",IF(CG136&lt;&gt;"",CG136,IF(CJ136&lt;&gt;"",CJ136,IF(CH136&lt;&gt;"",CH136,IF(CI136&lt;&gt;"",CI136,IF(CK136&lt;&gt;"",CK136,"Alles OK"))))))</f>
        <v>noch nicht gelernt</v>
      </c>
      <c r="BS136" s="173"/>
      <c r="BT136" s="173"/>
      <c r="BU136" s="173"/>
      <c r="BV136" s="173"/>
      <c r="BW136" s="173"/>
      <c r="BX136" s="173"/>
      <c r="BY136" s="173"/>
      <c r="BZ136" s="173"/>
      <c r="CA136" s="173"/>
      <c r="CB136" s="173"/>
      <c r="CC136" s="173"/>
      <c r="CD136" s="173"/>
      <c r="CE136" s="173"/>
      <c r="CF136" s="174"/>
      <c r="CG136" s="164" t="str">
        <f t="shared" ref="CG136" si="570">IF(AND(AY136&lt;&gt;"",OR(BB136&lt;&gt;"",AS136&lt;&gt;"")),"Rolle/Ogam ohne PP/Bücher/Lehrer","")</f>
        <v/>
      </c>
      <c r="CH136" s="164" t="str">
        <f t="shared" ref="CH136" si="571">IF(AND(AY136="X",OR(H136="Skills",H136="Waffen")),"Rolle/Ogam geht nur bei Zaubern","")</f>
        <v/>
      </c>
      <c r="CI136" s="164" t="str">
        <f t="shared" ref="CI136" si="572">IF(BO136&lt;0,"Es wurden zu viele Punkte eingesetzt.","")</f>
        <v/>
      </c>
      <c r="CJ136" s="164"/>
      <c r="CK136" s="372" t="str">
        <f t="shared" ref="CK136" si="573">IF(BO136&gt;0,"Es fehlen noch Punkte","")</f>
        <v>Es fehlen noch Punkte</v>
      </c>
    </row>
    <row r="137" spans="2:89" ht="14.1" customHeight="1" x14ac:dyDescent="0.2">
      <c r="B137" s="192"/>
      <c r="C137" s="190"/>
      <c r="D137" s="190"/>
      <c r="E137" s="190"/>
      <c r="F137" s="190"/>
      <c r="G137" s="191"/>
      <c r="H137" s="193"/>
      <c r="I137" s="165"/>
      <c r="J137" s="165"/>
      <c r="K137" s="165"/>
      <c r="L137" s="169"/>
      <c r="M137" s="169"/>
      <c r="N137" s="169"/>
      <c r="O137" s="169"/>
      <c r="P137" s="169"/>
      <c r="Q137" s="169"/>
      <c r="R137" s="169"/>
      <c r="S137" s="169"/>
      <c r="T137" s="169"/>
      <c r="U137" s="169"/>
      <c r="V137" s="169"/>
      <c r="W137" s="169"/>
      <c r="X137" s="169"/>
      <c r="Y137" s="169"/>
      <c r="Z137" s="169"/>
      <c r="AA137" s="165"/>
      <c r="AB137" s="165"/>
      <c r="AC137" s="165"/>
      <c r="AD137" s="165"/>
      <c r="AE137" s="165"/>
      <c r="AF137" s="172"/>
      <c r="AG137" s="175"/>
      <c r="AH137" s="176"/>
      <c r="AI137" s="176"/>
      <c r="AJ137" s="173"/>
      <c r="AK137" s="173"/>
      <c r="AL137" s="173"/>
      <c r="AM137" s="173"/>
      <c r="AN137" s="173"/>
      <c r="AO137" s="174"/>
      <c r="AP137" s="197"/>
      <c r="AQ137" s="198"/>
      <c r="AR137" s="198"/>
      <c r="AS137" s="198"/>
      <c r="AT137" s="198"/>
      <c r="AU137" s="198"/>
      <c r="AV137" s="165"/>
      <c r="AW137" s="165"/>
      <c r="AX137" s="165"/>
      <c r="AY137" s="165"/>
      <c r="AZ137" s="165"/>
      <c r="BA137" s="165"/>
      <c r="BB137" s="195"/>
      <c r="BC137" s="195"/>
      <c r="BD137" s="195"/>
      <c r="BE137" s="196"/>
      <c r="BF137" s="223"/>
      <c r="BG137" s="173"/>
      <c r="BH137" s="173"/>
      <c r="BI137" s="190"/>
      <c r="BJ137" s="190"/>
      <c r="BK137" s="190"/>
      <c r="BL137" s="173"/>
      <c r="BM137" s="173"/>
      <c r="BN137" s="174"/>
      <c r="BO137" s="231"/>
      <c r="BP137" s="232"/>
      <c r="BQ137" s="233"/>
      <c r="BR137" s="173"/>
      <c r="BS137" s="173"/>
      <c r="BT137" s="173"/>
      <c r="BU137" s="173"/>
      <c r="BV137" s="173"/>
      <c r="BW137" s="173"/>
      <c r="BX137" s="173"/>
      <c r="BY137" s="173"/>
      <c r="BZ137" s="173"/>
      <c r="CA137" s="173"/>
      <c r="CB137" s="173"/>
      <c r="CC137" s="173"/>
      <c r="CD137" s="173"/>
      <c r="CE137" s="173"/>
      <c r="CF137" s="174"/>
      <c r="CG137" s="164"/>
      <c r="CH137" s="164"/>
      <c r="CI137" s="164"/>
      <c r="CJ137" s="164"/>
      <c r="CK137" s="372"/>
    </row>
    <row r="138" spans="2:89" ht="14.1" customHeight="1" x14ac:dyDescent="0.2">
      <c r="B138" s="192" t="str">
        <f t="shared" ref="B138" si="574">IF(ISBLANK(L138),"",B136+AP136)</f>
        <v/>
      </c>
      <c r="C138" s="190"/>
      <c r="D138" s="190"/>
      <c r="E138" s="190" t="str">
        <f t="shared" ref="E138" si="575">IF(ISBLANK(L138),"",IF(B138&gt;=25000,27+ROUNDDOWN((B138-25000)/5000,0),IF(B138&gt;=10000,21+ROUNDDOWN((B138-10000)/2500,0),IF(B138&gt;=5000,16+ROUNDDOWN((B138-5000)/1000,0),IF(B138&gt;=2000,10+ROUNDDOWN((B138-2000)/500,0),IF(B138&gt;=250,3+ROUNDDOWN((B138-250)/250,0),IF(B138&gt;=100,2,1)))))))</f>
        <v/>
      </c>
      <c r="F138" s="190"/>
      <c r="G138" s="191"/>
      <c r="H138" s="193"/>
      <c r="I138" s="165"/>
      <c r="J138" s="165"/>
      <c r="K138" s="165"/>
      <c r="L138" s="169"/>
      <c r="M138" s="169"/>
      <c r="N138" s="169"/>
      <c r="O138" s="169"/>
      <c r="P138" s="169"/>
      <c r="Q138" s="169"/>
      <c r="R138" s="169"/>
      <c r="S138" s="169"/>
      <c r="T138" s="169"/>
      <c r="U138" s="169"/>
      <c r="V138" s="169"/>
      <c r="W138" s="169"/>
      <c r="X138" s="169"/>
      <c r="Y138" s="169"/>
      <c r="Z138" s="169"/>
      <c r="AA138" s="165"/>
      <c r="AB138" s="165"/>
      <c r="AC138" s="165"/>
      <c r="AD138" s="165"/>
      <c r="AE138" s="165"/>
      <c r="AF138" s="172"/>
      <c r="AG138" s="175">
        <f>IF(AND(H138="Skills",AA138=0),VLOOKUP(L138,'TE Kosten je Stufe'!$A$2:$B$82,2,FALSE),IF(AND(H138="Waffen",AA138=0),VLOOKUP(L138,'TE Kosten je Stufe'!$A$2:$B$82,2,FALSE),IF(H138="Zauber",VLOOKUP(Lernen!L138,ZauberGesamt,3,FALSE),IF(H138="Dweomer",VLOOKUP(Lernen!L138,DweomerGesamt,3,FALSE),IF(H138="Wunder",VLOOKUP(Lernen!L138,WunderGesamt,3,FALSE),IF(H138="Thauma",VLOOKUP(Lernen!L138,ThaumaturgieGesamt,3,FALSE),0))))))</f>
        <v>0</v>
      </c>
      <c r="AH138" s="176"/>
      <c r="AI138" s="176"/>
      <c r="AJ138" s="173">
        <f>SUMPRODUCT(('TE Kosten je Stufe'!A$2:A$82=L138)*('TE Kosten je Stufe'!C$1:S$1&gt;AA138)*('TE Kosten je Stufe'!C$1:S$1&lt;=AD138)*('TE Kosten je Stufe'!C$2:S$82))</f>
        <v>0</v>
      </c>
      <c r="AK138" s="173"/>
      <c r="AL138" s="173"/>
      <c r="AM138" s="173" t="str">
        <f>IF(ISBLANK(L138),"",IF(H138="Zauber",INDEX(KlasseKostenKat,MATCH(VLOOKUP(L138,ZauberGesamt,4,FALSE),SkillKatListe,0),MATCH(Klasse,KlassenListe2,0)),IF(H138="Thauma",INDEX(KlasseKostenKat,MATCH(VLOOKUP(L138,ThaumaturgieGesamt,4,FALSE),SkillKatListe,0),MATCH(Klasse,KlassenListe2,0)),IF(H138="Wunder",INDEX(KlasseKostenKat,MATCH(VLOOKUP(L138,WunderGesamt,4,FALSE),SkillKatListe,0),MATCH(Klasse,KlassenListe2,0)),IF(H138="Dweomer",INDEX(KlasseKostenKat,MATCH(VLOOKUP(L138,DweomerGesamt,4,FALSE),SkillKatListe,0),MATCH(Klasse,KlassenListe2,0)),INDEX(KlasseKostenSkill,MATCH(L138,SkillNamenListe,0),MATCH(Klasse,KlassenListe2,0)))))))</f>
        <v/>
      </c>
      <c r="AN138" s="173"/>
      <c r="AO138" s="174"/>
      <c r="AP138" s="197"/>
      <c r="AQ138" s="198"/>
      <c r="AR138" s="198"/>
      <c r="AS138" s="198"/>
      <c r="AT138" s="198"/>
      <c r="AU138" s="198"/>
      <c r="AV138" s="165"/>
      <c r="AW138" s="165"/>
      <c r="AX138" s="165"/>
      <c r="AY138" s="165"/>
      <c r="AZ138" s="165"/>
      <c r="BA138" s="165"/>
      <c r="BB138" s="194"/>
      <c r="BC138" s="195"/>
      <c r="BD138" s="195"/>
      <c r="BE138" s="196"/>
      <c r="BF138" s="223">
        <f>IF(AY138="X",20,IF(OR(H138="Zauber",H138="Dweomer",H138="Wunder",H138="Thauma"),SUM(AV138*$AB$11)+((AG138-AS138)*$AB$8),SUM(AV138*$AB$11)+((AJ138-AS138)*$AB$4)+(AG138*$AB$6)))</f>
        <v>0</v>
      </c>
      <c r="BG138" s="173"/>
      <c r="BH138" s="173"/>
      <c r="BI138" s="190">
        <f t="shared" ref="BI138" si="576">IF(OR(H138="skills",H138="Waffen"),(AG138*6)+(AJ138*2),IF(AY138="X",2,(AG138*4)))</f>
        <v>0</v>
      </c>
      <c r="BJ138" s="190"/>
      <c r="BK138" s="190"/>
      <c r="BL138" s="173">
        <f t="shared" ref="BL138" si="577">IF(ISBLANK(L138),,IF(OR(H138="Zauber",H138="Dweomer",H138="Thauma",H138="Wunder"),SUM(AG138*AM138),SUM((AG138*AM138*3)+(AJ138*AM138))))</f>
        <v>0</v>
      </c>
      <c r="BM138" s="173"/>
      <c r="BN138" s="174"/>
      <c r="BO138" s="228" t="str">
        <f t="shared" ref="BO138" si="578">IF(ISBLANK(L138),"",IF(OR(H138="Skills",H138="Waffen"),((AJ138-AS138)*AM138)+(AG138*AM138*3)-AP138-AV138-(ROUND(BL138*BB138,0)),IF(AY138="X",SUM(ROUND((AG138*AM138)/3,0)-AP138),(AG138-AS138)*AM138-AP138-AV138-(ROUND(BL138*BB138,0)))))</f>
        <v/>
      </c>
      <c r="BP138" s="229"/>
      <c r="BQ138" s="230"/>
      <c r="BR138" s="173" t="str">
        <f t="shared" ref="BR138" si="579">IF(BL138&lt;1,"noch nicht gelernt",IF(CG138&lt;&gt;"",CG138,IF(CJ138&lt;&gt;"",CJ138,IF(CH138&lt;&gt;"",CH138,IF(CI138&lt;&gt;"",CI138,IF(CK138&lt;&gt;"",CK138,"Alles OK"))))))</f>
        <v>noch nicht gelernt</v>
      </c>
      <c r="BS138" s="173"/>
      <c r="BT138" s="173"/>
      <c r="BU138" s="173"/>
      <c r="BV138" s="173"/>
      <c r="BW138" s="173"/>
      <c r="BX138" s="173"/>
      <c r="BY138" s="173"/>
      <c r="BZ138" s="173"/>
      <c r="CA138" s="173"/>
      <c r="CB138" s="173"/>
      <c r="CC138" s="173"/>
      <c r="CD138" s="173"/>
      <c r="CE138" s="173"/>
      <c r="CF138" s="174"/>
      <c r="CG138" s="164" t="str">
        <f t="shared" ref="CG138" si="580">IF(AND(AY138&lt;&gt;"",OR(BB138&lt;&gt;"",AS138&lt;&gt;"")),"Rolle/Ogam ohne PP/Bücher/Lehrer","")</f>
        <v/>
      </c>
      <c r="CH138" s="164" t="str">
        <f t="shared" ref="CH138" si="581">IF(AND(AY138="X",OR(H138="Skills",H138="Waffen")),"Rolle/Ogam geht nur bei Zaubern","")</f>
        <v/>
      </c>
      <c r="CI138" s="164" t="str">
        <f t="shared" ref="CI138" si="582">IF(BO138&lt;0,"Es wurden zu viele Punkte eingesetzt.","")</f>
        <v/>
      </c>
      <c r="CJ138" s="164"/>
      <c r="CK138" s="372" t="str">
        <f t="shared" ref="CK138" si="583">IF(BO138&gt;0,"Es fehlen noch Punkte","")</f>
        <v>Es fehlen noch Punkte</v>
      </c>
    </row>
    <row r="139" spans="2:89" ht="14.1" customHeight="1" x14ac:dyDescent="0.2">
      <c r="B139" s="192"/>
      <c r="C139" s="190"/>
      <c r="D139" s="190"/>
      <c r="E139" s="190"/>
      <c r="F139" s="190"/>
      <c r="G139" s="191"/>
      <c r="H139" s="193"/>
      <c r="I139" s="165"/>
      <c r="J139" s="165"/>
      <c r="K139" s="165"/>
      <c r="L139" s="169"/>
      <c r="M139" s="169"/>
      <c r="N139" s="169"/>
      <c r="O139" s="169"/>
      <c r="P139" s="169"/>
      <c r="Q139" s="169"/>
      <c r="R139" s="169"/>
      <c r="S139" s="169"/>
      <c r="T139" s="169"/>
      <c r="U139" s="169"/>
      <c r="V139" s="169"/>
      <c r="W139" s="169"/>
      <c r="X139" s="169"/>
      <c r="Y139" s="169"/>
      <c r="Z139" s="169"/>
      <c r="AA139" s="165"/>
      <c r="AB139" s="165"/>
      <c r="AC139" s="165"/>
      <c r="AD139" s="165"/>
      <c r="AE139" s="165"/>
      <c r="AF139" s="172"/>
      <c r="AG139" s="175"/>
      <c r="AH139" s="176"/>
      <c r="AI139" s="176"/>
      <c r="AJ139" s="173"/>
      <c r="AK139" s="173"/>
      <c r="AL139" s="173"/>
      <c r="AM139" s="173"/>
      <c r="AN139" s="173"/>
      <c r="AO139" s="174"/>
      <c r="AP139" s="197"/>
      <c r="AQ139" s="198"/>
      <c r="AR139" s="198"/>
      <c r="AS139" s="198"/>
      <c r="AT139" s="198"/>
      <c r="AU139" s="198"/>
      <c r="AV139" s="165"/>
      <c r="AW139" s="165"/>
      <c r="AX139" s="165"/>
      <c r="AY139" s="165"/>
      <c r="AZ139" s="165"/>
      <c r="BA139" s="165"/>
      <c r="BB139" s="195"/>
      <c r="BC139" s="195"/>
      <c r="BD139" s="195"/>
      <c r="BE139" s="196"/>
      <c r="BF139" s="223"/>
      <c r="BG139" s="173"/>
      <c r="BH139" s="173"/>
      <c r="BI139" s="190"/>
      <c r="BJ139" s="190"/>
      <c r="BK139" s="190"/>
      <c r="BL139" s="173"/>
      <c r="BM139" s="173"/>
      <c r="BN139" s="174"/>
      <c r="BO139" s="231"/>
      <c r="BP139" s="232"/>
      <c r="BQ139" s="233"/>
      <c r="BR139" s="173"/>
      <c r="BS139" s="173"/>
      <c r="BT139" s="173"/>
      <c r="BU139" s="173"/>
      <c r="BV139" s="173"/>
      <c r="BW139" s="173"/>
      <c r="BX139" s="173"/>
      <c r="BY139" s="173"/>
      <c r="BZ139" s="173"/>
      <c r="CA139" s="173"/>
      <c r="CB139" s="173"/>
      <c r="CC139" s="173"/>
      <c r="CD139" s="173"/>
      <c r="CE139" s="173"/>
      <c r="CF139" s="174"/>
      <c r="CG139" s="164"/>
      <c r="CH139" s="164"/>
      <c r="CI139" s="164"/>
      <c r="CJ139" s="164"/>
      <c r="CK139" s="372"/>
    </row>
    <row r="140" spans="2:89" ht="14.1" customHeight="1" x14ac:dyDescent="0.2">
      <c r="B140" s="192" t="str">
        <f t="shared" ref="B140" si="584">IF(ISBLANK(L140),"",B138+AP138)</f>
        <v/>
      </c>
      <c r="C140" s="190"/>
      <c r="D140" s="190"/>
      <c r="E140" s="190" t="str">
        <f t="shared" ref="E140" si="585">IF(ISBLANK(L140),"",IF(B140&gt;=25000,27+ROUNDDOWN((B140-25000)/5000,0),IF(B140&gt;=10000,21+ROUNDDOWN((B140-10000)/2500,0),IF(B140&gt;=5000,16+ROUNDDOWN((B140-5000)/1000,0),IF(B140&gt;=2000,10+ROUNDDOWN((B140-2000)/500,0),IF(B140&gt;=250,3+ROUNDDOWN((B140-250)/250,0),IF(B140&gt;=100,2,1)))))))</f>
        <v/>
      </c>
      <c r="F140" s="190"/>
      <c r="G140" s="191"/>
      <c r="H140" s="193"/>
      <c r="I140" s="165"/>
      <c r="J140" s="165"/>
      <c r="K140" s="165"/>
      <c r="L140" s="169"/>
      <c r="M140" s="169"/>
      <c r="N140" s="169"/>
      <c r="O140" s="169"/>
      <c r="P140" s="169"/>
      <c r="Q140" s="169"/>
      <c r="R140" s="169"/>
      <c r="S140" s="169"/>
      <c r="T140" s="169"/>
      <c r="U140" s="169"/>
      <c r="V140" s="169"/>
      <c r="W140" s="169"/>
      <c r="X140" s="169"/>
      <c r="Y140" s="169"/>
      <c r="Z140" s="169"/>
      <c r="AA140" s="165"/>
      <c r="AB140" s="165"/>
      <c r="AC140" s="165"/>
      <c r="AD140" s="165"/>
      <c r="AE140" s="165"/>
      <c r="AF140" s="172"/>
      <c r="AG140" s="175">
        <f>IF(AND(H140="Skills",AA140=0),VLOOKUP(L140,'TE Kosten je Stufe'!$A$2:$B$82,2,FALSE),IF(AND(H140="Waffen",AA140=0),VLOOKUP(L140,'TE Kosten je Stufe'!$A$2:$B$82,2,FALSE),IF(H140="Zauber",VLOOKUP(Lernen!L140,ZauberGesamt,3,FALSE),IF(H140="Dweomer",VLOOKUP(Lernen!L140,DweomerGesamt,3,FALSE),IF(H140="Wunder",VLOOKUP(Lernen!L140,WunderGesamt,3,FALSE),IF(H140="Thauma",VLOOKUP(Lernen!L140,ThaumaturgieGesamt,3,FALSE),0))))))</f>
        <v>0</v>
      </c>
      <c r="AH140" s="176"/>
      <c r="AI140" s="176"/>
      <c r="AJ140" s="173">
        <f>SUMPRODUCT(('TE Kosten je Stufe'!A$2:A$82=L140)*('TE Kosten je Stufe'!C$1:S$1&gt;AA140)*('TE Kosten je Stufe'!C$1:S$1&lt;=AD140)*('TE Kosten je Stufe'!C$2:S$82))</f>
        <v>0</v>
      </c>
      <c r="AK140" s="173"/>
      <c r="AL140" s="173"/>
      <c r="AM140" s="173" t="str">
        <f>IF(ISBLANK(L140),"",IF(H140="Zauber",INDEX(KlasseKostenKat,MATCH(VLOOKUP(L140,ZauberGesamt,4,FALSE),SkillKatListe,0),MATCH(Klasse,KlassenListe2,0)),IF(H140="Thauma",INDEX(KlasseKostenKat,MATCH(VLOOKUP(L140,ThaumaturgieGesamt,4,FALSE),SkillKatListe,0),MATCH(Klasse,KlassenListe2,0)),IF(H140="Wunder",INDEX(KlasseKostenKat,MATCH(VLOOKUP(L140,WunderGesamt,4,FALSE),SkillKatListe,0),MATCH(Klasse,KlassenListe2,0)),IF(H140="Dweomer",INDEX(KlasseKostenKat,MATCH(VLOOKUP(L140,DweomerGesamt,4,FALSE),SkillKatListe,0),MATCH(Klasse,KlassenListe2,0)),INDEX(KlasseKostenSkill,MATCH(L140,SkillNamenListe,0),MATCH(Klasse,KlassenListe2,0)))))))</f>
        <v/>
      </c>
      <c r="AN140" s="173"/>
      <c r="AO140" s="174"/>
      <c r="AP140" s="197"/>
      <c r="AQ140" s="198"/>
      <c r="AR140" s="198"/>
      <c r="AS140" s="198"/>
      <c r="AT140" s="198"/>
      <c r="AU140" s="198"/>
      <c r="AV140" s="165"/>
      <c r="AW140" s="165"/>
      <c r="AX140" s="165"/>
      <c r="AY140" s="165"/>
      <c r="AZ140" s="165"/>
      <c r="BA140" s="165"/>
      <c r="BB140" s="194"/>
      <c r="BC140" s="195"/>
      <c r="BD140" s="195"/>
      <c r="BE140" s="196"/>
      <c r="BF140" s="223">
        <f>IF(AY140="X",20,IF(OR(H140="Zauber",H140="Dweomer",H140="Wunder",H140="Thauma"),SUM(AV140*$AB$11)+((AG140-AS140)*$AB$8),SUM(AV140*$AB$11)+((AJ140-AS140)*$AB$4)+(AG140*$AB$6)))</f>
        <v>0</v>
      </c>
      <c r="BG140" s="173"/>
      <c r="BH140" s="173"/>
      <c r="BI140" s="190">
        <f t="shared" ref="BI140" si="586">IF(OR(H140="skills",H140="Waffen"),(AG140*6)+(AJ140*2),IF(AY140="X",2,(AG140*4)))</f>
        <v>0</v>
      </c>
      <c r="BJ140" s="190"/>
      <c r="BK140" s="190"/>
      <c r="BL140" s="173">
        <f t="shared" ref="BL140" si="587">IF(ISBLANK(L140),,IF(OR(H140="Zauber",H140="Dweomer",H140="Thauma",H140="Wunder"),SUM(AG140*AM140),SUM((AG140*AM140*3)+(AJ140*AM140))))</f>
        <v>0</v>
      </c>
      <c r="BM140" s="173"/>
      <c r="BN140" s="174"/>
      <c r="BO140" s="228" t="str">
        <f t="shared" ref="BO140" si="588">IF(ISBLANK(L140),"",IF(OR(H140="Skills",H140="Waffen"),((AJ140-AS140)*AM140)+(AG140*AM140*3)-AP140-AV140-(ROUND(BL140*BB140,0)),IF(AY140="X",SUM(ROUND((AG140*AM140)/3,0)-AP140),(AG140-AS140)*AM140-AP140-AV140-(ROUND(BL140*BB140,0)))))</f>
        <v/>
      </c>
      <c r="BP140" s="229"/>
      <c r="BQ140" s="230"/>
      <c r="BR140" s="173" t="str">
        <f t="shared" ref="BR140" si="589">IF(BL140&lt;1,"noch nicht gelernt",IF(CG140&lt;&gt;"",CG140,IF(CJ140&lt;&gt;"",CJ140,IF(CH140&lt;&gt;"",CH140,IF(CI140&lt;&gt;"",CI140,IF(CK140&lt;&gt;"",CK140,"Alles OK"))))))</f>
        <v>noch nicht gelernt</v>
      </c>
      <c r="BS140" s="173"/>
      <c r="BT140" s="173"/>
      <c r="BU140" s="173"/>
      <c r="BV140" s="173"/>
      <c r="BW140" s="173"/>
      <c r="BX140" s="173"/>
      <c r="BY140" s="173"/>
      <c r="BZ140" s="173"/>
      <c r="CA140" s="173"/>
      <c r="CB140" s="173"/>
      <c r="CC140" s="173"/>
      <c r="CD140" s="173"/>
      <c r="CE140" s="173"/>
      <c r="CF140" s="174"/>
      <c r="CG140" s="164" t="str">
        <f t="shared" ref="CG140" si="590">IF(AND(AY140&lt;&gt;"",OR(BB140&lt;&gt;"",AS140&lt;&gt;"")),"Rolle/Ogam ohne PP/Bücher/Lehrer","")</f>
        <v/>
      </c>
      <c r="CH140" s="164" t="str">
        <f t="shared" ref="CH140" si="591">IF(AND(AY140="X",OR(H140="Skills",H140="Waffen")),"Rolle/Ogam geht nur bei Zaubern","")</f>
        <v/>
      </c>
      <c r="CI140" s="164" t="str">
        <f t="shared" ref="CI140" si="592">IF(BO140&lt;0,"Es wurden zu viele Punkte eingesetzt.","")</f>
        <v/>
      </c>
      <c r="CJ140" s="164"/>
      <c r="CK140" s="372" t="str">
        <f t="shared" ref="CK140" si="593">IF(BO140&gt;0,"Es fehlen noch Punkte","")</f>
        <v>Es fehlen noch Punkte</v>
      </c>
    </row>
    <row r="141" spans="2:89" ht="14.1" customHeight="1" x14ac:dyDescent="0.2">
      <c r="B141" s="192"/>
      <c r="C141" s="190"/>
      <c r="D141" s="190"/>
      <c r="E141" s="190"/>
      <c r="F141" s="190"/>
      <c r="G141" s="191"/>
      <c r="H141" s="193"/>
      <c r="I141" s="165"/>
      <c r="J141" s="165"/>
      <c r="K141" s="165"/>
      <c r="L141" s="169"/>
      <c r="M141" s="169"/>
      <c r="N141" s="169"/>
      <c r="O141" s="169"/>
      <c r="P141" s="169"/>
      <c r="Q141" s="169"/>
      <c r="R141" s="169"/>
      <c r="S141" s="169"/>
      <c r="T141" s="169"/>
      <c r="U141" s="169"/>
      <c r="V141" s="169"/>
      <c r="W141" s="169"/>
      <c r="X141" s="169"/>
      <c r="Y141" s="169"/>
      <c r="Z141" s="169"/>
      <c r="AA141" s="165"/>
      <c r="AB141" s="165"/>
      <c r="AC141" s="165"/>
      <c r="AD141" s="165"/>
      <c r="AE141" s="165"/>
      <c r="AF141" s="172"/>
      <c r="AG141" s="175"/>
      <c r="AH141" s="176"/>
      <c r="AI141" s="176"/>
      <c r="AJ141" s="173"/>
      <c r="AK141" s="173"/>
      <c r="AL141" s="173"/>
      <c r="AM141" s="173"/>
      <c r="AN141" s="173"/>
      <c r="AO141" s="174"/>
      <c r="AP141" s="197"/>
      <c r="AQ141" s="198"/>
      <c r="AR141" s="198"/>
      <c r="AS141" s="198"/>
      <c r="AT141" s="198"/>
      <c r="AU141" s="198"/>
      <c r="AV141" s="165"/>
      <c r="AW141" s="165"/>
      <c r="AX141" s="165"/>
      <c r="AY141" s="165"/>
      <c r="AZ141" s="165"/>
      <c r="BA141" s="165"/>
      <c r="BB141" s="195"/>
      <c r="BC141" s="195"/>
      <c r="BD141" s="195"/>
      <c r="BE141" s="196"/>
      <c r="BF141" s="223"/>
      <c r="BG141" s="173"/>
      <c r="BH141" s="173"/>
      <c r="BI141" s="190"/>
      <c r="BJ141" s="190"/>
      <c r="BK141" s="190"/>
      <c r="BL141" s="173"/>
      <c r="BM141" s="173"/>
      <c r="BN141" s="174"/>
      <c r="BO141" s="231"/>
      <c r="BP141" s="232"/>
      <c r="BQ141" s="233"/>
      <c r="BR141" s="173"/>
      <c r="BS141" s="173"/>
      <c r="BT141" s="173"/>
      <c r="BU141" s="173"/>
      <c r="BV141" s="173"/>
      <c r="BW141" s="173"/>
      <c r="BX141" s="173"/>
      <c r="BY141" s="173"/>
      <c r="BZ141" s="173"/>
      <c r="CA141" s="173"/>
      <c r="CB141" s="173"/>
      <c r="CC141" s="173"/>
      <c r="CD141" s="173"/>
      <c r="CE141" s="173"/>
      <c r="CF141" s="174"/>
      <c r="CG141" s="164"/>
      <c r="CH141" s="164"/>
      <c r="CI141" s="164"/>
      <c r="CJ141" s="164"/>
      <c r="CK141" s="372"/>
    </row>
    <row r="142" spans="2:89" ht="14.1" customHeight="1" x14ac:dyDescent="0.2">
      <c r="B142" s="192" t="str">
        <f t="shared" ref="B142" si="594">IF(ISBLANK(L142),"",B140+AP140)</f>
        <v/>
      </c>
      <c r="C142" s="190"/>
      <c r="D142" s="190"/>
      <c r="E142" s="190" t="str">
        <f t="shared" ref="E142" si="595">IF(ISBLANK(L142),"",IF(B142&gt;=25000,27+ROUNDDOWN((B142-25000)/5000,0),IF(B142&gt;=10000,21+ROUNDDOWN((B142-10000)/2500,0),IF(B142&gt;=5000,16+ROUNDDOWN((B142-5000)/1000,0),IF(B142&gt;=2000,10+ROUNDDOWN((B142-2000)/500,0),IF(B142&gt;=250,3+ROUNDDOWN((B142-250)/250,0),IF(B142&gt;=100,2,1)))))))</f>
        <v/>
      </c>
      <c r="F142" s="190"/>
      <c r="G142" s="191"/>
      <c r="H142" s="193"/>
      <c r="I142" s="165"/>
      <c r="J142" s="165"/>
      <c r="K142" s="165"/>
      <c r="L142" s="169"/>
      <c r="M142" s="169"/>
      <c r="N142" s="169"/>
      <c r="O142" s="169"/>
      <c r="P142" s="169"/>
      <c r="Q142" s="169"/>
      <c r="R142" s="169"/>
      <c r="S142" s="169"/>
      <c r="T142" s="169"/>
      <c r="U142" s="169"/>
      <c r="V142" s="169"/>
      <c r="W142" s="169"/>
      <c r="X142" s="169"/>
      <c r="Y142" s="169"/>
      <c r="Z142" s="169"/>
      <c r="AA142" s="165"/>
      <c r="AB142" s="165"/>
      <c r="AC142" s="165"/>
      <c r="AD142" s="165"/>
      <c r="AE142" s="165"/>
      <c r="AF142" s="172"/>
      <c r="AG142" s="175">
        <f>IF(AND(H142="Skills",AA142=0),VLOOKUP(L142,'TE Kosten je Stufe'!$A$2:$B$82,2,FALSE),IF(AND(H142="Waffen",AA142=0),VLOOKUP(L142,'TE Kosten je Stufe'!$A$2:$B$82,2,FALSE),IF(H142="Zauber",VLOOKUP(Lernen!L142,ZauberGesamt,3,FALSE),IF(H142="Dweomer",VLOOKUP(Lernen!L142,DweomerGesamt,3,FALSE),IF(H142="Wunder",VLOOKUP(Lernen!L142,WunderGesamt,3,FALSE),IF(H142="Thauma",VLOOKUP(Lernen!L142,ThaumaturgieGesamt,3,FALSE),0))))))</f>
        <v>0</v>
      </c>
      <c r="AH142" s="176"/>
      <c r="AI142" s="176"/>
      <c r="AJ142" s="173">
        <f>SUMPRODUCT(('TE Kosten je Stufe'!A$2:A$82=L142)*('TE Kosten je Stufe'!C$1:S$1&gt;AA142)*('TE Kosten je Stufe'!C$1:S$1&lt;=AD142)*('TE Kosten je Stufe'!C$2:S$82))</f>
        <v>0</v>
      </c>
      <c r="AK142" s="173"/>
      <c r="AL142" s="173"/>
      <c r="AM142" s="173" t="str">
        <f>IF(ISBLANK(L142),"",IF(H142="Zauber",INDEX(KlasseKostenKat,MATCH(VLOOKUP(L142,ZauberGesamt,4,FALSE),SkillKatListe,0),MATCH(Klasse,KlassenListe2,0)),IF(H142="Thauma",INDEX(KlasseKostenKat,MATCH(VLOOKUP(L142,ThaumaturgieGesamt,4,FALSE),SkillKatListe,0),MATCH(Klasse,KlassenListe2,0)),IF(H142="Wunder",INDEX(KlasseKostenKat,MATCH(VLOOKUP(L142,WunderGesamt,4,FALSE),SkillKatListe,0),MATCH(Klasse,KlassenListe2,0)),IF(H142="Dweomer",INDEX(KlasseKostenKat,MATCH(VLOOKUP(L142,DweomerGesamt,4,FALSE),SkillKatListe,0),MATCH(Klasse,KlassenListe2,0)),INDEX(KlasseKostenSkill,MATCH(L142,SkillNamenListe,0),MATCH(Klasse,KlassenListe2,0)))))))</f>
        <v/>
      </c>
      <c r="AN142" s="173"/>
      <c r="AO142" s="174"/>
      <c r="AP142" s="197"/>
      <c r="AQ142" s="198"/>
      <c r="AR142" s="198"/>
      <c r="AS142" s="198"/>
      <c r="AT142" s="198"/>
      <c r="AU142" s="198"/>
      <c r="AV142" s="165"/>
      <c r="AW142" s="165"/>
      <c r="AX142" s="165"/>
      <c r="AY142" s="165"/>
      <c r="AZ142" s="165"/>
      <c r="BA142" s="165"/>
      <c r="BB142" s="194"/>
      <c r="BC142" s="195"/>
      <c r="BD142" s="195"/>
      <c r="BE142" s="196"/>
      <c r="BF142" s="223">
        <f>IF(AY142="X",20,IF(OR(H142="Zauber",H142="Dweomer",H142="Wunder",H142="Thauma"),SUM(AV142*$AB$11)+((AG142-AS142)*$AB$8),SUM(AV142*$AB$11)+((AJ142-AS142)*$AB$4)+(AG142*$AB$6)))</f>
        <v>0</v>
      </c>
      <c r="BG142" s="173"/>
      <c r="BH142" s="173"/>
      <c r="BI142" s="190">
        <f t="shared" ref="BI142" si="596">IF(OR(H142="skills",H142="Waffen"),(AG142*6)+(AJ142*2),IF(AY142="X",2,(AG142*4)))</f>
        <v>0</v>
      </c>
      <c r="BJ142" s="190"/>
      <c r="BK142" s="190"/>
      <c r="BL142" s="173">
        <f t="shared" ref="BL142" si="597">IF(ISBLANK(L142),,IF(OR(H142="Zauber",H142="Dweomer",H142="Thauma",H142="Wunder"),SUM(AG142*AM142),SUM((AG142*AM142*3)+(AJ142*AM142))))</f>
        <v>0</v>
      </c>
      <c r="BM142" s="173"/>
      <c r="BN142" s="174"/>
      <c r="BO142" s="228" t="str">
        <f t="shared" ref="BO142" si="598">IF(ISBLANK(L142),"",IF(OR(H142="Skills",H142="Waffen"),((AJ142-AS142)*AM142)+(AG142*AM142*3)-AP142-AV142-(ROUND(BL142*BB142,0)),IF(AY142="X",SUM(ROUND((AG142*AM142)/3,0)-AP142),(AG142-AS142)*AM142-AP142-AV142-(ROUND(BL142*BB142,0)))))</f>
        <v/>
      </c>
      <c r="BP142" s="229"/>
      <c r="BQ142" s="230"/>
      <c r="BR142" s="173" t="str">
        <f t="shared" ref="BR142" si="599">IF(BL142&lt;1,"noch nicht gelernt",IF(CG142&lt;&gt;"",CG142,IF(CJ142&lt;&gt;"",CJ142,IF(CH142&lt;&gt;"",CH142,IF(CI142&lt;&gt;"",CI142,IF(CK142&lt;&gt;"",CK142,"Alles OK"))))))</f>
        <v>noch nicht gelernt</v>
      </c>
      <c r="BS142" s="173"/>
      <c r="BT142" s="173"/>
      <c r="BU142" s="173"/>
      <c r="BV142" s="173"/>
      <c r="BW142" s="173"/>
      <c r="BX142" s="173"/>
      <c r="BY142" s="173"/>
      <c r="BZ142" s="173"/>
      <c r="CA142" s="173"/>
      <c r="CB142" s="173"/>
      <c r="CC142" s="173"/>
      <c r="CD142" s="173"/>
      <c r="CE142" s="173"/>
      <c r="CF142" s="174"/>
      <c r="CG142" s="164" t="str">
        <f t="shared" ref="CG142" si="600">IF(AND(AY142&lt;&gt;"",OR(BB142&lt;&gt;"",AS142&lt;&gt;"")),"Rolle/Ogam ohne PP/Bücher/Lehrer","")</f>
        <v/>
      </c>
      <c r="CH142" s="164" t="str">
        <f t="shared" ref="CH142" si="601">IF(AND(AY142="X",OR(H142="Skills",H142="Waffen")),"Rolle/Ogam geht nur bei Zaubern","")</f>
        <v/>
      </c>
      <c r="CI142" s="164" t="str">
        <f t="shared" ref="CI142" si="602">IF(BO142&lt;0,"Es wurden zu viele Punkte eingesetzt.","")</f>
        <v/>
      </c>
      <c r="CJ142" s="164"/>
      <c r="CK142" s="372" t="str">
        <f t="shared" ref="CK142" si="603">IF(BO142&gt;0,"Es fehlen noch Punkte","")</f>
        <v>Es fehlen noch Punkte</v>
      </c>
    </row>
    <row r="143" spans="2:89" ht="14.1" customHeight="1" x14ac:dyDescent="0.2">
      <c r="B143" s="192"/>
      <c r="C143" s="190"/>
      <c r="D143" s="190"/>
      <c r="E143" s="190"/>
      <c r="F143" s="190"/>
      <c r="G143" s="191"/>
      <c r="H143" s="193"/>
      <c r="I143" s="165"/>
      <c r="J143" s="165"/>
      <c r="K143" s="165"/>
      <c r="L143" s="169"/>
      <c r="M143" s="169"/>
      <c r="N143" s="169"/>
      <c r="O143" s="169"/>
      <c r="P143" s="169"/>
      <c r="Q143" s="169"/>
      <c r="R143" s="169"/>
      <c r="S143" s="169"/>
      <c r="T143" s="169"/>
      <c r="U143" s="169"/>
      <c r="V143" s="169"/>
      <c r="W143" s="169"/>
      <c r="X143" s="169"/>
      <c r="Y143" s="169"/>
      <c r="Z143" s="169"/>
      <c r="AA143" s="165"/>
      <c r="AB143" s="165"/>
      <c r="AC143" s="165"/>
      <c r="AD143" s="165"/>
      <c r="AE143" s="165"/>
      <c r="AF143" s="172"/>
      <c r="AG143" s="175"/>
      <c r="AH143" s="176"/>
      <c r="AI143" s="176"/>
      <c r="AJ143" s="173"/>
      <c r="AK143" s="173"/>
      <c r="AL143" s="173"/>
      <c r="AM143" s="173"/>
      <c r="AN143" s="173"/>
      <c r="AO143" s="174"/>
      <c r="AP143" s="197"/>
      <c r="AQ143" s="198"/>
      <c r="AR143" s="198"/>
      <c r="AS143" s="198"/>
      <c r="AT143" s="198"/>
      <c r="AU143" s="198"/>
      <c r="AV143" s="165"/>
      <c r="AW143" s="165"/>
      <c r="AX143" s="165"/>
      <c r="AY143" s="165"/>
      <c r="AZ143" s="165"/>
      <c r="BA143" s="165"/>
      <c r="BB143" s="195"/>
      <c r="BC143" s="195"/>
      <c r="BD143" s="195"/>
      <c r="BE143" s="196"/>
      <c r="BF143" s="223"/>
      <c r="BG143" s="173"/>
      <c r="BH143" s="173"/>
      <c r="BI143" s="190"/>
      <c r="BJ143" s="190"/>
      <c r="BK143" s="190"/>
      <c r="BL143" s="173"/>
      <c r="BM143" s="173"/>
      <c r="BN143" s="174"/>
      <c r="BO143" s="231"/>
      <c r="BP143" s="232"/>
      <c r="BQ143" s="233"/>
      <c r="BR143" s="173"/>
      <c r="BS143" s="173"/>
      <c r="BT143" s="173"/>
      <c r="BU143" s="173"/>
      <c r="BV143" s="173"/>
      <c r="BW143" s="173"/>
      <c r="BX143" s="173"/>
      <c r="BY143" s="173"/>
      <c r="BZ143" s="173"/>
      <c r="CA143" s="173"/>
      <c r="CB143" s="173"/>
      <c r="CC143" s="173"/>
      <c r="CD143" s="173"/>
      <c r="CE143" s="173"/>
      <c r="CF143" s="174"/>
      <c r="CG143" s="164"/>
      <c r="CH143" s="164"/>
      <c r="CI143" s="164"/>
      <c r="CJ143" s="164"/>
      <c r="CK143" s="372"/>
    </row>
    <row r="144" spans="2:89" ht="14.1" customHeight="1" x14ac:dyDescent="0.2">
      <c r="B144" s="192" t="str">
        <f t="shared" ref="B144" si="604">IF(ISBLANK(L144),"",B142+AP142)</f>
        <v/>
      </c>
      <c r="C144" s="190"/>
      <c r="D144" s="190"/>
      <c r="E144" s="190" t="str">
        <f t="shared" ref="E144" si="605">IF(ISBLANK(L144),"",IF(B144&gt;=25000,27+ROUNDDOWN((B144-25000)/5000,0),IF(B144&gt;=10000,21+ROUNDDOWN((B144-10000)/2500,0),IF(B144&gt;=5000,16+ROUNDDOWN((B144-5000)/1000,0),IF(B144&gt;=2000,10+ROUNDDOWN((B144-2000)/500,0),IF(B144&gt;=250,3+ROUNDDOWN((B144-250)/250,0),IF(B144&gt;=100,2,1)))))))</f>
        <v/>
      </c>
      <c r="F144" s="190"/>
      <c r="G144" s="191"/>
      <c r="H144" s="193"/>
      <c r="I144" s="165"/>
      <c r="J144" s="165"/>
      <c r="K144" s="165"/>
      <c r="L144" s="169"/>
      <c r="M144" s="169"/>
      <c r="N144" s="169"/>
      <c r="O144" s="169"/>
      <c r="P144" s="169"/>
      <c r="Q144" s="169"/>
      <c r="R144" s="169"/>
      <c r="S144" s="169"/>
      <c r="T144" s="169"/>
      <c r="U144" s="169"/>
      <c r="V144" s="169"/>
      <c r="W144" s="169"/>
      <c r="X144" s="169"/>
      <c r="Y144" s="169"/>
      <c r="Z144" s="169"/>
      <c r="AA144" s="165"/>
      <c r="AB144" s="165"/>
      <c r="AC144" s="165"/>
      <c r="AD144" s="165"/>
      <c r="AE144" s="165"/>
      <c r="AF144" s="172"/>
      <c r="AG144" s="175">
        <f>IF(AND(H144="Skills",AA144=0),VLOOKUP(L144,'TE Kosten je Stufe'!$A$2:$B$82,2,FALSE),IF(AND(H144="Waffen",AA144=0),VLOOKUP(L144,'TE Kosten je Stufe'!$A$2:$B$82,2,FALSE),IF(H144="Zauber",VLOOKUP(Lernen!L144,ZauberGesamt,3,FALSE),IF(H144="Dweomer",VLOOKUP(Lernen!L144,DweomerGesamt,3,FALSE),IF(H144="Wunder",VLOOKUP(Lernen!L144,WunderGesamt,3,FALSE),IF(H144="Thauma",VLOOKUP(Lernen!L144,ThaumaturgieGesamt,3,FALSE),0))))))</f>
        <v>0</v>
      </c>
      <c r="AH144" s="176"/>
      <c r="AI144" s="176"/>
      <c r="AJ144" s="173">
        <f>SUMPRODUCT(('TE Kosten je Stufe'!A$2:A$82=L144)*('TE Kosten je Stufe'!C$1:S$1&gt;AA144)*('TE Kosten je Stufe'!C$1:S$1&lt;=AD144)*('TE Kosten je Stufe'!C$2:S$82))</f>
        <v>0</v>
      </c>
      <c r="AK144" s="173"/>
      <c r="AL144" s="173"/>
      <c r="AM144" s="173" t="str">
        <f>IF(ISBLANK(L144),"",IF(H144="Zauber",INDEX(KlasseKostenKat,MATCH(VLOOKUP(L144,ZauberGesamt,4,FALSE),SkillKatListe,0),MATCH(Klasse,KlassenListe2,0)),IF(H144="Thauma",INDEX(KlasseKostenKat,MATCH(VLOOKUP(L144,ThaumaturgieGesamt,4,FALSE),SkillKatListe,0),MATCH(Klasse,KlassenListe2,0)),IF(H144="Wunder",INDEX(KlasseKostenKat,MATCH(VLOOKUP(L144,WunderGesamt,4,FALSE),SkillKatListe,0),MATCH(Klasse,KlassenListe2,0)),IF(H144="Dweomer",INDEX(KlasseKostenKat,MATCH(VLOOKUP(L144,DweomerGesamt,4,FALSE),SkillKatListe,0),MATCH(Klasse,KlassenListe2,0)),INDEX(KlasseKostenSkill,MATCH(L144,SkillNamenListe,0),MATCH(Klasse,KlassenListe2,0)))))))</f>
        <v/>
      </c>
      <c r="AN144" s="173"/>
      <c r="AO144" s="174"/>
      <c r="AP144" s="197"/>
      <c r="AQ144" s="198"/>
      <c r="AR144" s="198"/>
      <c r="AS144" s="198"/>
      <c r="AT144" s="198"/>
      <c r="AU144" s="198"/>
      <c r="AV144" s="165"/>
      <c r="AW144" s="165"/>
      <c r="AX144" s="165"/>
      <c r="AY144" s="165"/>
      <c r="AZ144" s="165"/>
      <c r="BA144" s="165"/>
      <c r="BB144" s="194"/>
      <c r="BC144" s="195"/>
      <c r="BD144" s="195"/>
      <c r="BE144" s="196"/>
      <c r="BF144" s="223">
        <f>IF(AY144="X",20,IF(OR(H144="Zauber",H144="Dweomer",H144="Wunder",H144="Thauma"),SUM(AV144*$AB$11)+((AG144-AS144)*$AB$8),SUM(AV144*$AB$11)+((AJ144-AS144)*$AB$4)+(AG144*$AB$6)))</f>
        <v>0</v>
      </c>
      <c r="BG144" s="173"/>
      <c r="BH144" s="173"/>
      <c r="BI144" s="190">
        <f t="shared" ref="BI144" si="606">IF(OR(H144="skills",H144="Waffen"),(AG144*6)+(AJ144*2),IF(AY144="X",2,(AG144*4)))</f>
        <v>0</v>
      </c>
      <c r="BJ144" s="190"/>
      <c r="BK144" s="190"/>
      <c r="BL144" s="173">
        <f t="shared" ref="BL144" si="607">IF(ISBLANK(L144),,IF(OR(H144="Zauber",H144="Dweomer",H144="Thauma",H144="Wunder"),SUM(AG144*AM144),SUM((AG144*AM144*3)+(AJ144*AM144))))</f>
        <v>0</v>
      </c>
      <c r="BM144" s="173"/>
      <c r="BN144" s="174"/>
      <c r="BO144" s="228" t="str">
        <f t="shared" ref="BO144" si="608">IF(ISBLANK(L144),"",IF(OR(H144="Skills",H144="Waffen"),((AJ144-AS144)*AM144)+(AG144*AM144*3)-AP144-AV144-(ROUND(BL144*BB144,0)),IF(AY144="X",SUM(ROUND((AG144*AM144)/3,0)-AP144),(AG144-AS144)*AM144-AP144-AV144-(ROUND(BL144*BB144,0)))))</f>
        <v/>
      </c>
      <c r="BP144" s="229"/>
      <c r="BQ144" s="230"/>
      <c r="BR144" s="173" t="str">
        <f t="shared" ref="BR144" si="609">IF(BL144&lt;1,"noch nicht gelernt",IF(CG144&lt;&gt;"",CG144,IF(CJ144&lt;&gt;"",CJ144,IF(CH144&lt;&gt;"",CH144,IF(CI144&lt;&gt;"",CI144,IF(CK144&lt;&gt;"",CK144,"Alles OK"))))))</f>
        <v>noch nicht gelernt</v>
      </c>
      <c r="BS144" s="173"/>
      <c r="BT144" s="173"/>
      <c r="BU144" s="173"/>
      <c r="BV144" s="173"/>
      <c r="BW144" s="173"/>
      <c r="BX144" s="173"/>
      <c r="BY144" s="173"/>
      <c r="BZ144" s="173"/>
      <c r="CA144" s="173"/>
      <c r="CB144" s="173"/>
      <c r="CC144" s="173"/>
      <c r="CD144" s="173"/>
      <c r="CE144" s="173"/>
      <c r="CF144" s="174"/>
      <c r="CG144" s="164" t="str">
        <f t="shared" ref="CG144" si="610">IF(AND(AY144&lt;&gt;"",OR(BB144&lt;&gt;"",AS144&lt;&gt;"")),"Rolle/Ogam ohne PP/Bücher/Lehrer","")</f>
        <v/>
      </c>
      <c r="CH144" s="164" t="str">
        <f t="shared" ref="CH144" si="611">IF(AND(AY144="X",OR(H144="Skills",H144="Waffen")),"Rolle/Ogam geht nur bei Zaubern","")</f>
        <v/>
      </c>
      <c r="CI144" s="164" t="str">
        <f t="shared" ref="CI144" si="612">IF(BO144&lt;0,"Es wurden zu viele Punkte eingesetzt.","")</f>
        <v/>
      </c>
      <c r="CJ144" s="164"/>
      <c r="CK144" s="372" t="str">
        <f t="shared" ref="CK144" si="613">IF(BO144&gt;0,"Es fehlen noch Punkte","")</f>
        <v>Es fehlen noch Punkte</v>
      </c>
    </row>
    <row r="145" spans="2:89" ht="14.1" customHeight="1" x14ac:dyDescent="0.2">
      <c r="B145" s="192"/>
      <c r="C145" s="190"/>
      <c r="D145" s="190"/>
      <c r="E145" s="190"/>
      <c r="F145" s="190"/>
      <c r="G145" s="191"/>
      <c r="H145" s="193"/>
      <c r="I145" s="165"/>
      <c r="J145" s="165"/>
      <c r="K145" s="165"/>
      <c r="L145" s="169"/>
      <c r="M145" s="169"/>
      <c r="N145" s="169"/>
      <c r="O145" s="169"/>
      <c r="P145" s="169"/>
      <c r="Q145" s="169"/>
      <c r="R145" s="169"/>
      <c r="S145" s="169"/>
      <c r="T145" s="169"/>
      <c r="U145" s="169"/>
      <c r="V145" s="169"/>
      <c r="W145" s="169"/>
      <c r="X145" s="169"/>
      <c r="Y145" s="169"/>
      <c r="Z145" s="169"/>
      <c r="AA145" s="165"/>
      <c r="AB145" s="165"/>
      <c r="AC145" s="165"/>
      <c r="AD145" s="165"/>
      <c r="AE145" s="165"/>
      <c r="AF145" s="172"/>
      <c r="AG145" s="175"/>
      <c r="AH145" s="176"/>
      <c r="AI145" s="176"/>
      <c r="AJ145" s="173"/>
      <c r="AK145" s="173"/>
      <c r="AL145" s="173"/>
      <c r="AM145" s="173"/>
      <c r="AN145" s="173"/>
      <c r="AO145" s="174"/>
      <c r="AP145" s="197"/>
      <c r="AQ145" s="198"/>
      <c r="AR145" s="198"/>
      <c r="AS145" s="198"/>
      <c r="AT145" s="198"/>
      <c r="AU145" s="198"/>
      <c r="AV145" s="165"/>
      <c r="AW145" s="165"/>
      <c r="AX145" s="165"/>
      <c r="AY145" s="165"/>
      <c r="AZ145" s="165"/>
      <c r="BA145" s="165"/>
      <c r="BB145" s="195"/>
      <c r="BC145" s="195"/>
      <c r="BD145" s="195"/>
      <c r="BE145" s="196"/>
      <c r="BF145" s="223"/>
      <c r="BG145" s="173"/>
      <c r="BH145" s="173"/>
      <c r="BI145" s="190"/>
      <c r="BJ145" s="190"/>
      <c r="BK145" s="190"/>
      <c r="BL145" s="173"/>
      <c r="BM145" s="173"/>
      <c r="BN145" s="174"/>
      <c r="BO145" s="231"/>
      <c r="BP145" s="232"/>
      <c r="BQ145" s="233"/>
      <c r="BR145" s="173"/>
      <c r="BS145" s="173"/>
      <c r="BT145" s="173"/>
      <c r="BU145" s="173"/>
      <c r="BV145" s="173"/>
      <c r="BW145" s="173"/>
      <c r="BX145" s="173"/>
      <c r="BY145" s="173"/>
      <c r="BZ145" s="173"/>
      <c r="CA145" s="173"/>
      <c r="CB145" s="173"/>
      <c r="CC145" s="173"/>
      <c r="CD145" s="173"/>
      <c r="CE145" s="173"/>
      <c r="CF145" s="174"/>
      <c r="CG145" s="164"/>
      <c r="CH145" s="164"/>
      <c r="CI145" s="164"/>
      <c r="CJ145" s="164"/>
      <c r="CK145" s="372"/>
    </row>
    <row r="146" spans="2:89" ht="14.1" customHeight="1" x14ac:dyDescent="0.2">
      <c r="B146" s="192" t="str">
        <f t="shared" ref="B146" si="614">IF(ISBLANK(L146),"",B144+AP144)</f>
        <v/>
      </c>
      <c r="C146" s="190"/>
      <c r="D146" s="190"/>
      <c r="E146" s="190" t="str">
        <f t="shared" ref="E146" si="615">IF(ISBLANK(L146),"",IF(B146&gt;=25000,27+ROUNDDOWN((B146-25000)/5000,0),IF(B146&gt;=10000,21+ROUNDDOWN((B146-10000)/2500,0),IF(B146&gt;=5000,16+ROUNDDOWN((B146-5000)/1000,0),IF(B146&gt;=2000,10+ROUNDDOWN((B146-2000)/500,0),IF(B146&gt;=250,3+ROUNDDOWN((B146-250)/250,0),IF(B146&gt;=100,2,1)))))))</f>
        <v/>
      </c>
      <c r="F146" s="190"/>
      <c r="G146" s="191"/>
      <c r="H146" s="193"/>
      <c r="I146" s="165"/>
      <c r="J146" s="165"/>
      <c r="K146" s="165"/>
      <c r="L146" s="169"/>
      <c r="M146" s="169"/>
      <c r="N146" s="169"/>
      <c r="O146" s="169"/>
      <c r="P146" s="169"/>
      <c r="Q146" s="169"/>
      <c r="R146" s="169"/>
      <c r="S146" s="169"/>
      <c r="T146" s="169"/>
      <c r="U146" s="169"/>
      <c r="V146" s="169"/>
      <c r="W146" s="169"/>
      <c r="X146" s="169"/>
      <c r="Y146" s="169"/>
      <c r="Z146" s="169"/>
      <c r="AA146" s="165"/>
      <c r="AB146" s="165"/>
      <c r="AC146" s="165"/>
      <c r="AD146" s="165"/>
      <c r="AE146" s="165"/>
      <c r="AF146" s="172"/>
      <c r="AG146" s="175">
        <f>IF(AND(H146="Skills",AA146=0),VLOOKUP(L146,'TE Kosten je Stufe'!$A$2:$B$82,2,FALSE),IF(AND(H146="Waffen",AA146=0),VLOOKUP(L146,'TE Kosten je Stufe'!$A$2:$B$82,2,FALSE),IF(H146="Zauber",VLOOKUP(Lernen!L146,ZauberGesamt,3,FALSE),IF(H146="Dweomer",VLOOKUP(Lernen!L146,DweomerGesamt,3,FALSE),IF(H146="Wunder",VLOOKUP(Lernen!L146,WunderGesamt,3,FALSE),IF(H146="Thauma",VLOOKUP(Lernen!L146,ThaumaturgieGesamt,3,FALSE),0))))))</f>
        <v>0</v>
      </c>
      <c r="AH146" s="176"/>
      <c r="AI146" s="176"/>
      <c r="AJ146" s="173">
        <f>SUMPRODUCT(('TE Kosten je Stufe'!A$2:A$82=L146)*('TE Kosten je Stufe'!C$1:S$1&gt;AA146)*('TE Kosten je Stufe'!C$1:S$1&lt;=AD146)*('TE Kosten je Stufe'!C$2:S$82))</f>
        <v>0</v>
      </c>
      <c r="AK146" s="173"/>
      <c r="AL146" s="173"/>
      <c r="AM146" s="173" t="str">
        <f>IF(ISBLANK(L146),"",IF(H146="Zauber",INDEX(KlasseKostenKat,MATCH(VLOOKUP(L146,ZauberGesamt,4,FALSE),SkillKatListe,0),MATCH(Klasse,KlassenListe2,0)),IF(H146="Thauma",INDEX(KlasseKostenKat,MATCH(VLOOKUP(L146,ThaumaturgieGesamt,4,FALSE),SkillKatListe,0),MATCH(Klasse,KlassenListe2,0)),IF(H146="Wunder",INDEX(KlasseKostenKat,MATCH(VLOOKUP(L146,WunderGesamt,4,FALSE),SkillKatListe,0),MATCH(Klasse,KlassenListe2,0)),IF(H146="Dweomer",INDEX(KlasseKostenKat,MATCH(VLOOKUP(L146,DweomerGesamt,4,FALSE),SkillKatListe,0),MATCH(Klasse,KlassenListe2,0)),INDEX(KlasseKostenSkill,MATCH(L146,SkillNamenListe,0),MATCH(Klasse,KlassenListe2,0)))))))</f>
        <v/>
      </c>
      <c r="AN146" s="173"/>
      <c r="AO146" s="174"/>
      <c r="AP146" s="197"/>
      <c r="AQ146" s="198"/>
      <c r="AR146" s="198"/>
      <c r="AS146" s="198"/>
      <c r="AT146" s="198"/>
      <c r="AU146" s="198"/>
      <c r="AV146" s="165"/>
      <c r="AW146" s="165"/>
      <c r="AX146" s="165"/>
      <c r="AY146" s="165"/>
      <c r="AZ146" s="165"/>
      <c r="BA146" s="165"/>
      <c r="BB146" s="194"/>
      <c r="BC146" s="195"/>
      <c r="BD146" s="195"/>
      <c r="BE146" s="196"/>
      <c r="BF146" s="223">
        <f>IF(AY146="X",20,IF(OR(H146="Zauber",H146="Dweomer",H146="Wunder",H146="Thauma"),SUM(AV146*$AB$11)+((AG146-AS146)*$AB$8),SUM(AV146*$AB$11)+((AJ146-AS146)*$AB$4)+(AG146*$AB$6)))</f>
        <v>0</v>
      </c>
      <c r="BG146" s="173"/>
      <c r="BH146" s="173"/>
      <c r="BI146" s="190">
        <f t="shared" ref="BI146" si="616">IF(OR(H146="skills",H146="Waffen"),(AG146*6)+(AJ146*2),IF(AY146="X",2,(AG146*4)))</f>
        <v>0</v>
      </c>
      <c r="BJ146" s="190"/>
      <c r="BK146" s="190"/>
      <c r="BL146" s="173">
        <f t="shared" ref="BL146" si="617">IF(ISBLANK(L146),,IF(OR(H146="Zauber",H146="Dweomer",H146="Thauma",H146="Wunder"),SUM(AG146*AM146),SUM((AG146*AM146*3)+(AJ146*AM146))))</f>
        <v>0</v>
      </c>
      <c r="BM146" s="173"/>
      <c r="BN146" s="174"/>
      <c r="BO146" s="228" t="str">
        <f t="shared" ref="BO146" si="618">IF(ISBLANK(L146),"",IF(OR(H146="Skills",H146="Waffen"),((AJ146-AS146)*AM146)+(AG146*AM146*3)-AP146-AV146-(ROUND(BL146*BB146,0)),IF(AY146="X",SUM(ROUND((AG146*AM146)/3,0)-AP146),(AG146-AS146)*AM146-AP146-AV146-(ROUND(BL146*BB146,0)))))</f>
        <v/>
      </c>
      <c r="BP146" s="229"/>
      <c r="BQ146" s="230"/>
      <c r="BR146" s="173" t="str">
        <f t="shared" ref="BR146" si="619">IF(BL146&lt;1,"noch nicht gelernt",IF(CG146&lt;&gt;"",CG146,IF(CJ146&lt;&gt;"",CJ146,IF(CH146&lt;&gt;"",CH146,IF(CI146&lt;&gt;"",CI146,IF(CK146&lt;&gt;"",CK146,"Alles OK"))))))</f>
        <v>noch nicht gelernt</v>
      </c>
      <c r="BS146" s="173"/>
      <c r="BT146" s="173"/>
      <c r="BU146" s="173"/>
      <c r="BV146" s="173"/>
      <c r="BW146" s="173"/>
      <c r="BX146" s="173"/>
      <c r="BY146" s="173"/>
      <c r="BZ146" s="173"/>
      <c r="CA146" s="173"/>
      <c r="CB146" s="173"/>
      <c r="CC146" s="173"/>
      <c r="CD146" s="173"/>
      <c r="CE146" s="173"/>
      <c r="CF146" s="174"/>
      <c r="CG146" s="164" t="str">
        <f t="shared" ref="CG146" si="620">IF(AND(AY146&lt;&gt;"",OR(BB146&lt;&gt;"",AS146&lt;&gt;"")),"Rolle/Ogam ohne PP/Bücher/Lehrer","")</f>
        <v/>
      </c>
      <c r="CH146" s="164" t="str">
        <f t="shared" ref="CH146" si="621">IF(AND(AY146="X",OR(H146="Skills",H146="Waffen")),"Rolle/Ogam geht nur bei Zaubern","")</f>
        <v/>
      </c>
      <c r="CI146" s="164" t="str">
        <f t="shared" ref="CI146" si="622">IF(BO146&lt;0,"Es wurden zu viele Punkte eingesetzt.","")</f>
        <v/>
      </c>
      <c r="CJ146" s="164"/>
      <c r="CK146" s="372" t="str">
        <f t="shared" ref="CK146" si="623">IF(BO146&gt;0,"Es fehlen noch Punkte","")</f>
        <v>Es fehlen noch Punkte</v>
      </c>
    </row>
    <row r="147" spans="2:89" ht="14.1" customHeight="1" x14ac:dyDescent="0.2">
      <c r="B147" s="192"/>
      <c r="C147" s="190"/>
      <c r="D147" s="190"/>
      <c r="E147" s="190"/>
      <c r="F147" s="190"/>
      <c r="G147" s="191"/>
      <c r="H147" s="193"/>
      <c r="I147" s="165"/>
      <c r="J147" s="165"/>
      <c r="K147" s="165"/>
      <c r="L147" s="169"/>
      <c r="M147" s="169"/>
      <c r="N147" s="169"/>
      <c r="O147" s="169"/>
      <c r="P147" s="169"/>
      <c r="Q147" s="169"/>
      <c r="R147" s="169"/>
      <c r="S147" s="169"/>
      <c r="T147" s="169"/>
      <c r="U147" s="169"/>
      <c r="V147" s="169"/>
      <c r="W147" s="169"/>
      <c r="X147" s="169"/>
      <c r="Y147" s="169"/>
      <c r="Z147" s="169"/>
      <c r="AA147" s="165"/>
      <c r="AB147" s="165"/>
      <c r="AC147" s="165"/>
      <c r="AD147" s="165"/>
      <c r="AE147" s="165"/>
      <c r="AF147" s="172"/>
      <c r="AG147" s="175"/>
      <c r="AH147" s="176"/>
      <c r="AI147" s="176"/>
      <c r="AJ147" s="173"/>
      <c r="AK147" s="173"/>
      <c r="AL147" s="173"/>
      <c r="AM147" s="173"/>
      <c r="AN147" s="173"/>
      <c r="AO147" s="174"/>
      <c r="AP147" s="197"/>
      <c r="AQ147" s="198"/>
      <c r="AR147" s="198"/>
      <c r="AS147" s="198"/>
      <c r="AT147" s="198"/>
      <c r="AU147" s="198"/>
      <c r="AV147" s="165"/>
      <c r="AW147" s="165"/>
      <c r="AX147" s="165"/>
      <c r="AY147" s="165"/>
      <c r="AZ147" s="165"/>
      <c r="BA147" s="165"/>
      <c r="BB147" s="195"/>
      <c r="BC147" s="195"/>
      <c r="BD147" s="195"/>
      <c r="BE147" s="196"/>
      <c r="BF147" s="223"/>
      <c r="BG147" s="173"/>
      <c r="BH147" s="173"/>
      <c r="BI147" s="190"/>
      <c r="BJ147" s="190"/>
      <c r="BK147" s="190"/>
      <c r="BL147" s="173"/>
      <c r="BM147" s="173"/>
      <c r="BN147" s="174"/>
      <c r="BO147" s="231"/>
      <c r="BP147" s="232"/>
      <c r="BQ147" s="233"/>
      <c r="BR147" s="173"/>
      <c r="BS147" s="173"/>
      <c r="BT147" s="173"/>
      <c r="BU147" s="173"/>
      <c r="BV147" s="173"/>
      <c r="BW147" s="173"/>
      <c r="BX147" s="173"/>
      <c r="BY147" s="173"/>
      <c r="BZ147" s="173"/>
      <c r="CA147" s="173"/>
      <c r="CB147" s="173"/>
      <c r="CC147" s="173"/>
      <c r="CD147" s="173"/>
      <c r="CE147" s="173"/>
      <c r="CF147" s="174"/>
      <c r="CG147" s="164"/>
      <c r="CH147" s="164"/>
      <c r="CI147" s="164"/>
      <c r="CJ147" s="164"/>
      <c r="CK147" s="372"/>
    </row>
    <row r="148" spans="2:89" ht="14.1" customHeight="1" x14ac:dyDescent="0.2">
      <c r="B148" s="192" t="str">
        <f t="shared" ref="B148" si="624">IF(ISBLANK(L148),"",B146+AP146)</f>
        <v/>
      </c>
      <c r="C148" s="190"/>
      <c r="D148" s="190"/>
      <c r="E148" s="190" t="str">
        <f t="shared" ref="E148" si="625">IF(ISBLANK(L148),"",IF(B148&gt;=25000,27+ROUNDDOWN((B148-25000)/5000,0),IF(B148&gt;=10000,21+ROUNDDOWN((B148-10000)/2500,0),IF(B148&gt;=5000,16+ROUNDDOWN((B148-5000)/1000,0),IF(B148&gt;=2000,10+ROUNDDOWN((B148-2000)/500,0),IF(B148&gt;=250,3+ROUNDDOWN((B148-250)/250,0),IF(B148&gt;=100,2,1)))))))</f>
        <v/>
      </c>
      <c r="F148" s="190"/>
      <c r="G148" s="191"/>
      <c r="H148" s="193"/>
      <c r="I148" s="165"/>
      <c r="J148" s="165"/>
      <c r="K148" s="165"/>
      <c r="L148" s="169"/>
      <c r="M148" s="169"/>
      <c r="N148" s="169"/>
      <c r="O148" s="169"/>
      <c r="P148" s="169"/>
      <c r="Q148" s="169"/>
      <c r="R148" s="169"/>
      <c r="S148" s="169"/>
      <c r="T148" s="169"/>
      <c r="U148" s="169"/>
      <c r="V148" s="169"/>
      <c r="W148" s="169"/>
      <c r="X148" s="169"/>
      <c r="Y148" s="169"/>
      <c r="Z148" s="169"/>
      <c r="AA148" s="165"/>
      <c r="AB148" s="165"/>
      <c r="AC148" s="165"/>
      <c r="AD148" s="165"/>
      <c r="AE148" s="165"/>
      <c r="AF148" s="172"/>
      <c r="AG148" s="175">
        <f>IF(AND(H148="Skills",AA148=0),VLOOKUP(L148,'TE Kosten je Stufe'!$A$2:$B$82,2,FALSE),IF(AND(H148="Waffen",AA148=0),VLOOKUP(L148,'TE Kosten je Stufe'!$A$2:$B$82,2,FALSE),IF(H148="Zauber",VLOOKUP(Lernen!L148,ZauberGesamt,3,FALSE),IF(H148="Dweomer",VLOOKUP(Lernen!L148,DweomerGesamt,3,FALSE),IF(H148="Wunder",VLOOKUP(Lernen!L148,WunderGesamt,3,FALSE),IF(H148="Thauma",VLOOKUP(Lernen!L148,ThaumaturgieGesamt,3,FALSE),0))))))</f>
        <v>0</v>
      </c>
      <c r="AH148" s="176"/>
      <c r="AI148" s="176"/>
      <c r="AJ148" s="173">
        <f>SUMPRODUCT(('TE Kosten je Stufe'!A$2:A$82=L148)*('TE Kosten je Stufe'!C$1:S$1&gt;AA148)*('TE Kosten je Stufe'!C$1:S$1&lt;=AD148)*('TE Kosten je Stufe'!C$2:S$82))</f>
        <v>0</v>
      </c>
      <c r="AK148" s="173"/>
      <c r="AL148" s="173"/>
      <c r="AM148" s="173" t="str">
        <f>IF(ISBLANK(L148),"",IF(H148="Zauber",INDEX(KlasseKostenKat,MATCH(VLOOKUP(L148,ZauberGesamt,4,FALSE),SkillKatListe,0),MATCH(Klasse,KlassenListe2,0)),IF(H148="Thauma",INDEX(KlasseKostenKat,MATCH(VLOOKUP(L148,ThaumaturgieGesamt,4,FALSE),SkillKatListe,0),MATCH(Klasse,KlassenListe2,0)),IF(H148="Wunder",INDEX(KlasseKostenKat,MATCH(VLOOKUP(L148,WunderGesamt,4,FALSE),SkillKatListe,0),MATCH(Klasse,KlassenListe2,0)),IF(H148="Dweomer",INDEX(KlasseKostenKat,MATCH(VLOOKUP(L148,DweomerGesamt,4,FALSE),SkillKatListe,0),MATCH(Klasse,KlassenListe2,0)),INDEX(KlasseKostenSkill,MATCH(L148,SkillNamenListe,0),MATCH(Klasse,KlassenListe2,0)))))))</f>
        <v/>
      </c>
      <c r="AN148" s="173"/>
      <c r="AO148" s="174"/>
      <c r="AP148" s="197"/>
      <c r="AQ148" s="198"/>
      <c r="AR148" s="198"/>
      <c r="AS148" s="198"/>
      <c r="AT148" s="198"/>
      <c r="AU148" s="198"/>
      <c r="AV148" s="165"/>
      <c r="AW148" s="165"/>
      <c r="AX148" s="165"/>
      <c r="AY148" s="165"/>
      <c r="AZ148" s="165"/>
      <c r="BA148" s="165"/>
      <c r="BB148" s="194"/>
      <c r="BC148" s="195"/>
      <c r="BD148" s="195"/>
      <c r="BE148" s="196"/>
      <c r="BF148" s="223">
        <f>IF(AY148="X",20,IF(OR(H148="Zauber",H148="Dweomer",H148="Wunder",H148="Thauma"),SUM(AV148*$AB$11)+((AG148-AS148)*$AB$8),SUM(AV148*$AB$11)+((AJ148-AS148)*$AB$4)+(AG148*$AB$6)))</f>
        <v>0</v>
      </c>
      <c r="BG148" s="173"/>
      <c r="BH148" s="173"/>
      <c r="BI148" s="190">
        <f t="shared" ref="BI148" si="626">IF(OR(H148="skills",H148="Waffen"),(AG148*6)+(AJ148*2),IF(AY148="X",2,(AG148*4)))</f>
        <v>0</v>
      </c>
      <c r="BJ148" s="190"/>
      <c r="BK148" s="190"/>
      <c r="BL148" s="173">
        <f t="shared" ref="BL148" si="627">IF(ISBLANK(L148),,IF(OR(H148="Zauber",H148="Dweomer",H148="Thauma",H148="Wunder"),SUM(AG148*AM148),SUM((AG148*AM148*3)+(AJ148*AM148))))</f>
        <v>0</v>
      </c>
      <c r="BM148" s="173"/>
      <c r="BN148" s="174"/>
      <c r="BO148" s="228" t="str">
        <f t="shared" ref="BO148" si="628">IF(ISBLANK(L148),"",IF(OR(H148="Skills",H148="Waffen"),((AJ148-AS148)*AM148)+(AG148*AM148*3)-AP148-AV148-(ROUND(BL148*BB148,0)),IF(AY148="X",SUM(ROUND((AG148*AM148)/3,0)-AP148),(AG148-AS148)*AM148-AP148-AV148-(ROUND(BL148*BB148,0)))))</f>
        <v/>
      </c>
      <c r="BP148" s="229"/>
      <c r="BQ148" s="230"/>
      <c r="BR148" s="173" t="str">
        <f t="shared" ref="BR148" si="629">IF(BL148&lt;1,"noch nicht gelernt",IF(CG148&lt;&gt;"",CG148,IF(CJ148&lt;&gt;"",CJ148,IF(CH148&lt;&gt;"",CH148,IF(CI148&lt;&gt;"",CI148,IF(CK148&lt;&gt;"",CK148,"Alles OK"))))))</f>
        <v>noch nicht gelernt</v>
      </c>
      <c r="BS148" s="173"/>
      <c r="BT148" s="173"/>
      <c r="BU148" s="173"/>
      <c r="BV148" s="173"/>
      <c r="BW148" s="173"/>
      <c r="BX148" s="173"/>
      <c r="BY148" s="173"/>
      <c r="BZ148" s="173"/>
      <c r="CA148" s="173"/>
      <c r="CB148" s="173"/>
      <c r="CC148" s="173"/>
      <c r="CD148" s="173"/>
      <c r="CE148" s="173"/>
      <c r="CF148" s="174"/>
      <c r="CG148" s="164" t="str">
        <f t="shared" ref="CG148" si="630">IF(AND(AY148&lt;&gt;"",OR(BB148&lt;&gt;"",AS148&lt;&gt;"")),"Rolle/Ogam ohne PP/Bücher/Lehrer","")</f>
        <v/>
      </c>
      <c r="CH148" s="164" t="str">
        <f t="shared" ref="CH148" si="631">IF(AND(AY148="X",OR(H148="Skills",H148="Waffen")),"Rolle/Ogam geht nur bei Zaubern","")</f>
        <v/>
      </c>
      <c r="CI148" s="164" t="str">
        <f t="shared" ref="CI148" si="632">IF(BO148&lt;0,"Es wurden zu viele Punkte eingesetzt.","")</f>
        <v/>
      </c>
      <c r="CJ148" s="164"/>
      <c r="CK148" s="372" t="str">
        <f t="shared" ref="CK148" si="633">IF(BO148&gt;0,"Es fehlen noch Punkte","")</f>
        <v>Es fehlen noch Punkte</v>
      </c>
    </row>
    <row r="149" spans="2:89" ht="14.1" customHeight="1" x14ac:dyDescent="0.2">
      <c r="B149" s="192"/>
      <c r="C149" s="190"/>
      <c r="D149" s="190"/>
      <c r="E149" s="190"/>
      <c r="F149" s="190"/>
      <c r="G149" s="191"/>
      <c r="H149" s="193"/>
      <c r="I149" s="165"/>
      <c r="J149" s="165"/>
      <c r="K149" s="165"/>
      <c r="L149" s="169"/>
      <c r="M149" s="169"/>
      <c r="N149" s="169"/>
      <c r="O149" s="169"/>
      <c r="P149" s="169"/>
      <c r="Q149" s="169"/>
      <c r="R149" s="169"/>
      <c r="S149" s="169"/>
      <c r="T149" s="169"/>
      <c r="U149" s="169"/>
      <c r="V149" s="169"/>
      <c r="W149" s="169"/>
      <c r="X149" s="169"/>
      <c r="Y149" s="169"/>
      <c r="Z149" s="169"/>
      <c r="AA149" s="165"/>
      <c r="AB149" s="165"/>
      <c r="AC149" s="165"/>
      <c r="AD149" s="165"/>
      <c r="AE149" s="165"/>
      <c r="AF149" s="172"/>
      <c r="AG149" s="175"/>
      <c r="AH149" s="176"/>
      <c r="AI149" s="176"/>
      <c r="AJ149" s="173"/>
      <c r="AK149" s="173"/>
      <c r="AL149" s="173"/>
      <c r="AM149" s="173"/>
      <c r="AN149" s="173"/>
      <c r="AO149" s="174"/>
      <c r="AP149" s="197"/>
      <c r="AQ149" s="198"/>
      <c r="AR149" s="198"/>
      <c r="AS149" s="198"/>
      <c r="AT149" s="198"/>
      <c r="AU149" s="198"/>
      <c r="AV149" s="165"/>
      <c r="AW149" s="165"/>
      <c r="AX149" s="165"/>
      <c r="AY149" s="165"/>
      <c r="AZ149" s="165"/>
      <c r="BA149" s="165"/>
      <c r="BB149" s="195"/>
      <c r="BC149" s="195"/>
      <c r="BD149" s="195"/>
      <c r="BE149" s="196"/>
      <c r="BF149" s="223"/>
      <c r="BG149" s="173"/>
      <c r="BH149" s="173"/>
      <c r="BI149" s="190"/>
      <c r="BJ149" s="190"/>
      <c r="BK149" s="190"/>
      <c r="BL149" s="173"/>
      <c r="BM149" s="173"/>
      <c r="BN149" s="174"/>
      <c r="BO149" s="231"/>
      <c r="BP149" s="232"/>
      <c r="BQ149" s="233"/>
      <c r="BR149" s="173"/>
      <c r="BS149" s="173"/>
      <c r="BT149" s="173"/>
      <c r="BU149" s="173"/>
      <c r="BV149" s="173"/>
      <c r="BW149" s="173"/>
      <c r="BX149" s="173"/>
      <c r="BY149" s="173"/>
      <c r="BZ149" s="173"/>
      <c r="CA149" s="173"/>
      <c r="CB149" s="173"/>
      <c r="CC149" s="173"/>
      <c r="CD149" s="173"/>
      <c r="CE149" s="173"/>
      <c r="CF149" s="174"/>
      <c r="CG149" s="164"/>
      <c r="CH149" s="164"/>
      <c r="CI149" s="164"/>
      <c r="CJ149" s="164"/>
      <c r="CK149" s="372"/>
    </row>
    <row r="150" spans="2:89" ht="14.1" customHeight="1" x14ac:dyDescent="0.2">
      <c r="B150" s="192" t="str">
        <f t="shared" ref="B150" si="634">IF(ISBLANK(L150),"",B148+AP148)</f>
        <v/>
      </c>
      <c r="C150" s="190"/>
      <c r="D150" s="190"/>
      <c r="E150" s="190" t="str">
        <f t="shared" ref="E150" si="635">IF(ISBLANK(L150),"",IF(B150&gt;=25000,27+ROUNDDOWN((B150-25000)/5000,0),IF(B150&gt;=10000,21+ROUNDDOWN((B150-10000)/2500,0),IF(B150&gt;=5000,16+ROUNDDOWN((B150-5000)/1000,0),IF(B150&gt;=2000,10+ROUNDDOWN((B150-2000)/500,0),IF(B150&gt;=250,3+ROUNDDOWN((B150-250)/250,0),IF(B150&gt;=100,2,1)))))))</f>
        <v/>
      </c>
      <c r="F150" s="190"/>
      <c r="G150" s="191"/>
      <c r="H150" s="193"/>
      <c r="I150" s="165"/>
      <c r="J150" s="165"/>
      <c r="K150" s="165"/>
      <c r="L150" s="169"/>
      <c r="M150" s="169"/>
      <c r="N150" s="169"/>
      <c r="O150" s="169"/>
      <c r="P150" s="169"/>
      <c r="Q150" s="169"/>
      <c r="R150" s="169"/>
      <c r="S150" s="169"/>
      <c r="T150" s="169"/>
      <c r="U150" s="169"/>
      <c r="V150" s="169"/>
      <c r="W150" s="169"/>
      <c r="X150" s="169"/>
      <c r="Y150" s="169"/>
      <c r="Z150" s="169"/>
      <c r="AA150" s="165"/>
      <c r="AB150" s="165"/>
      <c r="AC150" s="165"/>
      <c r="AD150" s="165"/>
      <c r="AE150" s="165"/>
      <c r="AF150" s="172"/>
      <c r="AG150" s="175">
        <f>IF(AND(H150="Skills",AA150=0),VLOOKUP(L150,'TE Kosten je Stufe'!$A$2:$B$82,2,FALSE),IF(AND(H150="Waffen",AA150=0),VLOOKUP(L150,'TE Kosten je Stufe'!$A$2:$B$82,2,FALSE),IF(H150="Zauber",VLOOKUP(Lernen!L150,ZauberGesamt,3,FALSE),IF(H150="Dweomer",VLOOKUP(Lernen!L150,DweomerGesamt,3,FALSE),IF(H150="Wunder",VLOOKUP(Lernen!L150,WunderGesamt,3,FALSE),IF(H150="Thauma",VLOOKUP(Lernen!L150,ThaumaturgieGesamt,3,FALSE),0))))))</f>
        <v>0</v>
      </c>
      <c r="AH150" s="176"/>
      <c r="AI150" s="176"/>
      <c r="AJ150" s="173">
        <f>SUMPRODUCT(('TE Kosten je Stufe'!A$2:A$82=L150)*('TE Kosten je Stufe'!C$1:S$1&gt;AA150)*('TE Kosten je Stufe'!C$1:S$1&lt;=AD150)*('TE Kosten je Stufe'!C$2:S$82))</f>
        <v>0</v>
      </c>
      <c r="AK150" s="173"/>
      <c r="AL150" s="173"/>
      <c r="AM150" s="173" t="str">
        <f>IF(ISBLANK(L150),"",IF(H150="Zauber",INDEX(KlasseKostenKat,MATCH(VLOOKUP(L150,ZauberGesamt,4,FALSE),SkillKatListe,0),MATCH(Klasse,KlassenListe2,0)),IF(H150="Thauma",INDEX(KlasseKostenKat,MATCH(VLOOKUP(L150,ThaumaturgieGesamt,4,FALSE),SkillKatListe,0),MATCH(Klasse,KlassenListe2,0)),IF(H150="Wunder",INDEX(KlasseKostenKat,MATCH(VLOOKUP(L150,WunderGesamt,4,FALSE),SkillKatListe,0),MATCH(Klasse,KlassenListe2,0)),IF(H150="Dweomer",INDEX(KlasseKostenKat,MATCH(VLOOKUP(L150,DweomerGesamt,4,FALSE),SkillKatListe,0),MATCH(Klasse,KlassenListe2,0)),INDEX(KlasseKostenSkill,MATCH(L150,SkillNamenListe,0),MATCH(Klasse,KlassenListe2,0)))))))</f>
        <v/>
      </c>
      <c r="AN150" s="173"/>
      <c r="AO150" s="174"/>
      <c r="AP150" s="197"/>
      <c r="AQ150" s="198"/>
      <c r="AR150" s="198"/>
      <c r="AS150" s="198"/>
      <c r="AT150" s="198"/>
      <c r="AU150" s="198"/>
      <c r="AV150" s="165"/>
      <c r="AW150" s="165"/>
      <c r="AX150" s="165"/>
      <c r="AY150" s="165"/>
      <c r="AZ150" s="165"/>
      <c r="BA150" s="165"/>
      <c r="BB150" s="194"/>
      <c r="BC150" s="195"/>
      <c r="BD150" s="195"/>
      <c r="BE150" s="196"/>
      <c r="BF150" s="223">
        <f>IF(AY150="X",20,IF(OR(H150="Zauber",H150="Dweomer",H150="Wunder",H150="Thauma"),SUM(AV150*$AB$11)+((AG150-AS150)*$AB$8),SUM(AV150*$AB$11)+((AJ150-AS150)*$AB$4)+(AG150*$AB$6)))</f>
        <v>0</v>
      </c>
      <c r="BG150" s="173"/>
      <c r="BH150" s="173"/>
      <c r="BI150" s="190">
        <f t="shared" ref="BI150" si="636">IF(OR(H150="skills",H150="Waffen"),(AG150*6)+(AJ150*2),IF(AY150="X",2,(AG150*4)))</f>
        <v>0</v>
      </c>
      <c r="BJ150" s="190"/>
      <c r="BK150" s="190"/>
      <c r="BL150" s="173">
        <f t="shared" ref="BL150" si="637">IF(ISBLANK(L150),,IF(OR(H150="Zauber",H150="Dweomer",H150="Thauma",H150="Wunder"),SUM(AG150*AM150),SUM((AG150*AM150*3)+(AJ150*AM150))))</f>
        <v>0</v>
      </c>
      <c r="BM150" s="173"/>
      <c r="BN150" s="174"/>
      <c r="BO150" s="228" t="str">
        <f t="shared" ref="BO150" si="638">IF(ISBLANK(L150),"",IF(OR(H150="Skills",H150="Waffen"),((AJ150-AS150)*AM150)+(AG150*AM150*3)-AP150-AV150-(ROUND(BL150*BB150,0)),IF(AY150="X",SUM(ROUND((AG150*AM150)/3,0)-AP150),(AG150-AS150)*AM150-AP150-AV150-(ROUND(BL150*BB150,0)))))</f>
        <v/>
      </c>
      <c r="BP150" s="229"/>
      <c r="BQ150" s="230"/>
      <c r="BR150" s="173" t="str">
        <f t="shared" ref="BR150" si="639">IF(BL150&lt;1,"noch nicht gelernt",IF(CG150&lt;&gt;"",CG150,IF(CJ150&lt;&gt;"",CJ150,IF(CH150&lt;&gt;"",CH150,IF(CI150&lt;&gt;"",CI150,IF(CK150&lt;&gt;"",CK150,"Alles OK"))))))</f>
        <v>noch nicht gelernt</v>
      </c>
      <c r="BS150" s="173"/>
      <c r="BT150" s="173"/>
      <c r="BU150" s="173"/>
      <c r="BV150" s="173"/>
      <c r="BW150" s="173"/>
      <c r="BX150" s="173"/>
      <c r="BY150" s="173"/>
      <c r="BZ150" s="173"/>
      <c r="CA150" s="173"/>
      <c r="CB150" s="173"/>
      <c r="CC150" s="173"/>
      <c r="CD150" s="173"/>
      <c r="CE150" s="173"/>
      <c r="CF150" s="174"/>
      <c r="CG150" s="164" t="str">
        <f t="shared" ref="CG150" si="640">IF(AND(AY150&lt;&gt;"",OR(BB150&lt;&gt;"",AS150&lt;&gt;"")),"Rolle/Ogam ohne PP/Bücher/Lehrer","")</f>
        <v/>
      </c>
      <c r="CH150" s="164" t="str">
        <f t="shared" ref="CH150" si="641">IF(AND(AY150="X",OR(H150="Skills",H150="Waffen")),"Rolle/Ogam geht nur bei Zaubern","")</f>
        <v/>
      </c>
      <c r="CI150" s="164" t="str">
        <f t="shared" ref="CI150" si="642">IF(BO150&lt;0,"Es wurden zu viele Punkte eingesetzt.","")</f>
        <v/>
      </c>
      <c r="CJ150" s="164"/>
      <c r="CK150" s="372" t="str">
        <f t="shared" ref="CK150" si="643">IF(BO150&gt;0,"Es fehlen noch Punkte","")</f>
        <v>Es fehlen noch Punkte</v>
      </c>
    </row>
    <row r="151" spans="2:89" ht="14.1" customHeight="1" x14ac:dyDescent="0.2">
      <c r="B151" s="192"/>
      <c r="C151" s="190"/>
      <c r="D151" s="190"/>
      <c r="E151" s="190"/>
      <c r="F151" s="190"/>
      <c r="G151" s="191"/>
      <c r="H151" s="193"/>
      <c r="I151" s="165"/>
      <c r="J151" s="165"/>
      <c r="K151" s="165"/>
      <c r="L151" s="169"/>
      <c r="M151" s="169"/>
      <c r="N151" s="169"/>
      <c r="O151" s="169"/>
      <c r="P151" s="169"/>
      <c r="Q151" s="169"/>
      <c r="R151" s="169"/>
      <c r="S151" s="169"/>
      <c r="T151" s="169"/>
      <c r="U151" s="169"/>
      <c r="V151" s="169"/>
      <c r="W151" s="169"/>
      <c r="X151" s="169"/>
      <c r="Y151" s="169"/>
      <c r="Z151" s="169"/>
      <c r="AA151" s="165"/>
      <c r="AB151" s="165"/>
      <c r="AC151" s="165"/>
      <c r="AD151" s="165"/>
      <c r="AE151" s="165"/>
      <c r="AF151" s="172"/>
      <c r="AG151" s="175"/>
      <c r="AH151" s="176"/>
      <c r="AI151" s="176"/>
      <c r="AJ151" s="173"/>
      <c r="AK151" s="173"/>
      <c r="AL151" s="173"/>
      <c r="AM151" s="173"/>
      <c r="AN151" s="173"/>
      <c r="AO151" s="174"/>
      <c r="AP151" s="197"/>
      <c r="AQ151" s="198"/>
      <c r="AR151" s="198"/>
      <c r="AS151" s="198"/>
      <c r="AT151" s="198"/>
      <c r="AU151" s="198"/>
      <c r="AV151" s="165"/>
      <c r="AW151" s="165"/>
      <c r="AX151" s="165"/>
      <c r="AY151" s="165"/>
      <c r="AZ151" s="165"/>
      <c r="BA151" s="165"/>
      <c r="BB151" s="195"/>
      <c r="BC151" s="195"/>
      <c r="BD151" s="195"/>
      <c r="BE151" s="196"/>
      <c r="BF151" s="223"/>
      <c r="BG151" s="173"/>
      <c r="BH151" s="173"/>
      <c r="BI151" s="190"/>
      <c r="BJ151" s="190"/>
      <c r="BK151" s="190"/>
      <c r="BL151" s="173"/>
      <c r="BM151" s="173"/>
      <c r="BN151" s="174"/>
      <c r="BO151" s="231"/>
      <c r="BP151" s="232"/>
      <c r="BQ151" s="233"/>
      <c r="BR151" s="173"/>
      <c r="BS151" s="173"/>
      <c r="BT151" s="173"/>
      <c r="BU151" s="173"/>
      <c r="BV151" s="173"/>
      <c r="BW151" s="173"/>
      <c r="BX151" s="173"/>
      <c r="BY151" s="173"/>
      <c r="BZ151" s="173"/>
      <c r="CA151" s="173"/>
      <c r="CB151" s="173"/>
      <c r="CC151" s="173"/>
      <c r="CD151" s="173"/>
      <c r="CE151" s="173"/>
      <c r="CF151" s="174"/>
      <c r="CG151" s="164"/>
      <c r="CH151" s="164"/>
      <c r="CI151" s="164"/>
      <c r="CJ151" s="164"/>
      <c r="CK151" s="372"/>
    </row>
    <row r="152" spans="2:89" ht="14.1" customHeight="1" x14ac:dyDescent="0.2">
      <c r="B152" s="192" t="str">
        <f>IF(ISBLANK(L152),"",B150+AP150)</f>
        <v/>
      </c>
      <c r="C152" s="190"/>
      <c r="D152" s="190"/>
      <c r="E152" s="190" t="str">
        <f>IF(ISBLANK(L152),"",IF(B152&gt;=25000,27+ROUNDDOWN((B152-25000)/5000,0),IF(B152&gt;=10000,21+ROUNDDOWN((B152-10000)/2500,0),IF(B152&gt;=5000,16+ROUNDDOWN((B152-5000)/1000,0),IF(B152&gt;=2000,10+ROUNDDOWN((B152-2000)/500,0),IF(B152&gt;=250,3+ROUNDDOWN((B152-250)/250,0),IF(B152&gt;=100,2,1)))))))</f>
        <v/>
      </c>
      <c r="F152" s="190"/>
      <c r="G152" s="191"/>
      <c r="H152" s="193"/>
      <c r="I152" s="165"/>
      <c r="J152" s="165"/>
      <c r="K152" s="165"/>
      <c r="L152" s="169"/>
      <c r="M152" s="169"/>
      <c r="N152" s="169"/>
      <c r="O152" s="169"/>
      <c r="P152" s="169"/>
      <c r="Q152" s="169"/>
      <c r="R152" s="169"/>
      <c r="S152" s="169"/>
      <c r="T152" s="169"/>
      <c r="U152" s="169"/>
      <c r="V152" s="169"/>
      <c r="W152" s="169"/>
      <c r="X152" s="169"/>
      <c r="Y152" s="169"/>
      <c r="Z152" s="169"/>
      <c r="AA152" s="165"/>
      <c r="AB152" s="165"/>
      <c r="AC152" s="165"/>
      <c r="AD152" s="165"/>
      <c r="AE152" s="165"/>
      <c r="AF152" s="172"/>
      <c r="AG152" s="175">
        <f>IF(AND(H152="Skills",AA152=0),VLOOKUP(L152,'TE Kosten je Stufe'!$A$2:$B$82,2,FALSE),IF(AND(H152="Waffen",AA152=0),VLOOKUP(L152,'TE Kosten je Stufe'!$A$2:$B$82,2,FALSE),IF(H152="Zauber",VLOOKUP(Lernen!L152,ZauberGesamt,3,FALSE),IF(H152="Dweomer",VLOOKUP(Lernen!L152,DweomerGesamt,3,FALSE),IF(H152="Wunder",VLOOKUP(Lernen!L152,WunderGesamt,3,FALSE),IF(H152="Thauma",VLOOKUP(Lernen!L152,ThaumaturgieGesamt,3,FALSE),0))))))</f>
        <v>0</v>
      </c>
      <c r="AH152" s="176"/>
      <c r="AI152" s="176"/>
      <c r="AJ152" s="173">
        <f>SUMPRODUCT(('TE Kosten je Stufe'!A$2:A$82=L152)*('TE Kosten je Stufe'!C$1:S$1&gt;AA152)*('TE Kosten je Stufe'!C$1:S$1&lt;=AD152)*('TE Kosten je Stufe'!C$2:S$82))</f>
        <v>0</v>
      </c>
      <c r="AK152" s="173"/>
      <c r="AL152" s="173"/>
      <c r="AM152" s="173" t="str">
        <f>IF(ISBLANK(L152),"",IF(H152="Zauber",INDEX(KlasseKostenKat,MATCH(VLOOKUP(L152,ZauberGesamt,4,FALSE),SkillKatListe,0),MATCH(Klasse,KlassenListe2,0)),IF(H152="Thauma",INDEX(KlasseKostenKat,MATCH(VLOOKUP(L152,ThaumaturgieGesamt,4,FALSE),SkillKatListe,0),MATCH(Klasse,KlassenListe2,0)),IF(H152="Wunder",INDEX(KlasseKostenKat,MATCH(VLOOKUP(L152,WunderGesamt,4,FALSE),SkillKatListe,0),MATCH(Klasse,KlassenListe2,0)),IF(H152="Dweomer",INDEX(KlasseKostenKat,MATCH(VLOOKUP(L152,DweomerGesamt,4,FALSE),SkillKatListe,0),MATCH(Klasse,KlassenListe2,0)),INDEX(KlasseKostenSkill,MATCH(L152,SkillNamenListe,0),MATCH(Klasse,KlassenListe2,0)))))))</f>
        <v/>
      </c>
      <c r="AN152" s="173"/>
      <c r="AO152" s="174"/>
      <c r="AP152" s="197"/>
      <c r="AQ152" s="198"/>
      <c r="AR152" s="198"/>
      <c r="AS152" s="198"/>
      <c r="AT152" s="198"/>
      <c r="AU152" s="198"/>
      <c r="AV152" s="165"/>
      <c r="AW152" s="165"/>
      <c r="AX152" s="165"/>
      <c r="AY152" s="165"/>
      <c r="AZ152" s="165"/>
      <c r="BA152" s="165"/>
      <c r="BB152" s="194"/>
      <c r="BC152" s="195"/>
      <c r="BD152" s="195"/>
      <c r="BE152" s="196"/>
      <c r="BF152" s="223">
        <f>IF(AY152="X",20,IF(OR(H152="Zauber",H152="Dweomer",H152="Wunder",H152="Thauma"),SUM(AV152*$AB$11)+((AG152-AS152)*$AB$8),SUM(AV152*$AB$11)+((AJ152-AS152)*$AB$4)+(AG152*$AB$6)))</f>
        <v>0</v>
      </c>
      <c r="BG152" s="173"/>
      <c r="BH152" s="173"/>
      <c r="BI152" s="190">
        <f t="shared" ref="BI152" si="644">IF(OR(H152="skills",H152="Waffen"),(AG152*6)+(AJ152*2),IF(AY152="X",2,(AG152*4)))</f>
        <v>0</v>
      </c>
      <c r="BJ152" s="190"/>
      <c r="BK152" s="190"/>
      <c r="BL152" s="173">
        <f t="shared" ref="BL152" si="645">IF(ISBLANK(L152),,IF(OR(H152="Zauber",H152="Dweomer",H152="Thauma",H152="Wunder"),SUM(AG152*AM152),SUM((AG152*AM152*3)+(AJ152*AM152))))</f>
        <v>0</v>
      </c>
      <c r="BM152" s="173"/>
      <c r="BN152" s="174"/>
      <c r="BO152" s="228" t="str">
        <f t="shared" ref="BO152" si="646">IF(ISBLANK(L152),"",IF(OR(H152="Skills",H152="Waffen"),((AJ152-AS152)*AM152)+(AG152*AM152*3)-AP152-AV152-(ROUND(BL152*BB152,0)),IF(AY152="X",SUM(ROUND((AG152*AM152)/3,0)-AP152),(AG152-AS152)*AM152-AP152-AV152-(ROUND(BL152*BB152,0)))))</f>
        <v/>
      </c>
      <c r="BP152" s="229"/>
      <c r="BQ152" s="230"/>
      <c r="BR152" s="173" t="str">
        <f t="shared" ref="BR152" si="647">IF(BL152&lt;1,"noch nicht gelernt",IF(CG152&lt;&gt;"",CG152,IF(CJ152&lt;&gt;"",CJ152,IF(CH152&lt;&gt;"",CH152,IF(CI152&lt;&gt;"",CI152,IF(CK152&lt;&gt;"",CK152,"Alles OK"))))))</f>
        <v>noch nicht gelernt</v>
      </c>
      <c r="BS152" s="173"/>
      <c r="BT152" s="173"/>
      <c r="BU152" s="173"/>
      <c r="BV152" s="173"/>
      <c r="BW152" s="173"/>
      <c r="BX152" s="173"/>
      <c r="BY152" s="173"/>
      <c r="BZ152" s="173"/>
      <c r="CA152" s="173"/>
      <c r="CB152" s="173"/>
      <c r="CC152" s="173"/>
      <c r="CD152" s="173"/>
      <c r="CE152" s="173"/>
      <c r="CF152" s="174"/>
      <c r="CG152" s="164" t="str">
        <f t="shared" ref="CG152" si="648">IF(AND(AY152&lt;&gt;"",OR(BB152&lt;&gt;"",AS152&lt;&gt;"")),"Rolle/Ogam ohne PP/Bücher/Lehrer","")</f>
        <v/>
      </c>
      <c r="CH152" s="164" t="str">
        <f t="shared" ref="CH152" si="649">IF(AND(AY152="X",OR(H152="Skills",H152="Waffen")),"Rolle/Ogam geht nur bei Zaubern","")</f>
        <v/>
      </c>
      <c r="CI152" s="164" t="str">
        <f t="shared" ref="CI152" si="650">IF(BO152&lt;0,"Es wurden zu viele Punkte eingesetzt.","")</f>
        <v/>
      </c>
      <c r="CJ152" s="164"/>
      <c r="CK152" s="372" t="str">
        <f t="shared" ref="CK152" si="651">IF(BO152&gt;0,"Es fehlen noch Punkte","")</f>
        <v>Es fehlen noch Punkte</v>
      </c>
    </row>
    <row r="153" spans="2:89" ht="14.1" customHeight="1" thickBot="1" x14ac:dyDescent="0.25">
      <c r="B153" s="234"/>
      <c r="C153" s="226"/>
      <c r="D153" s="226"/>
      <c r="E153" s="226"/>
      <c r="F153" s="226"/>
      <c r="G153" s="235"/>
      <c r="H153" s="239"/>
      <c r="I153" s="220"/>
      <c r="J153" s="220"/>
      <c r="K153" s="220"/>
      <c r="L153" s="236"/>
      <c r="M153" s="236"/>
      <c r="N153" s="236"/>
      <c r="O153" s="236"/>
      <c r="P153" s="236"/>
      <c r="Q153" s="236"/>
      <c r="R153" s="236"/>
      <c r="S153" s="236"/>
      <c r="T153" s="236"/>
      <c r="U153" s="236"/>
      <c r="V153" s="236"/>
      <c r="W153" s="236"/>
      <c r="X153" s="236"/>
      <c r="Y153" s="236"/>
      <c r="Z153" s="236"/>
      <c r="AA153" s="220"/>
      <c r="AB153" s="220"/>
      <c r="AC153" s="220"/>
      <c r="AD153" s="220"/>
      <c r="AE153" s="220"/>
      <c r="AF153" s="237"/>
      <c r="AG153" s="240"/>
      <c r="AH153" s="241"/>
      <c r="AI153" s="241"/>
      <c r="AJ153" s="225"/>
      <c r="AK153" s="225"/>
      <c r="AL153" s="225"/>
      <c r="AM153" s="225"/>
      <c r="AN153" s="225"/>
      <c r="AO153" s="227"/>
      <c r="AP153" s="238"/>
      <c r="AQ153" s="219"/>
      <c r="AR153" s="219"/>
      <c r="AS153" s="219"/>
      <c r="AT153" s="219"/>
      <c r="AU153" s="219"/>
      <c r="AV153" s="220"/>
      <c r="AW153" s="220"/>
      <c r="AX153" s="220"/>
      <c r="AY153" s="220"/>
      <c r="AZ153" s="220"/>
      <c r="BA153" s="220"/>
      <c r="BB153" s="221"/>
      <c r="BC153" s="221"/>
      <c r="BD153" s="221"/>
      <c r="BE153" s="222"/>
      <c r="BF153" s="224"/>
      <c r="BG153" s="225"/>
      <c r="BH153" s="225"/>
      <c r="BI153" s="226"/>
      <c r="BJ153" s="226"/>
      <c r="BK153" s="226"/>
      <c r="BL153" s="225"/>
      <c r="BM153" s="225"/>
      <c r="BN153" s="227"/>
      <c r="BO153" s="231"/>
      <c r="BP153" s="232"/>
      <c r="BQ153" s="233"/>
      <c r="BR153" s="225"/>
      <c r="BS153" s="225"/>
      <c r="BT153" s="225"/>
      <c r="BU153" s="225"/>
      <c r="BV153" s="225"/>
      <c r="BW153" s="225"/>
      <c r="BX153" s="225"/>
      <c r="BY153" s="225"/>
      <c r="BZ153" s="225"/>
      <c r="CA153" s="225"/>
      <c r="CB153" s="225"/>
      <c r="CC153" s="225"/>
      <c r="CD153" s="225"/>
      <c r="CE153" s="225"/>
      <c r="CF153" s="227"/>
      <c r="CG153" s="164"/>
      <c r="CH153" s="164"/>
      <c r="CI153" s="164"/>
      <c r="CJ153" s="164"/>
      <c r="CK153" s="372"/>
    </row>
    <row r="154" spans="2:89" ht="14.1" customHeight="1" x14ac:dyDescent="0.2"/>
  </sheetData>
  <sheetProtection algorithmName="SHA-512" hashValue="AuHjHvui7sXuL6h8Gy8Op1Ev19L6xff8eric8/sdsvWLpzNg/V2uq0nVZtHCksyFQiGapumCNcvHlyJBfuQBUw==" saltValue="KPSw4Z0f27rgh7Tijajb2Q==" spinCount="100000" sheet="1" objects="1" scenarios="1"/>
  <mergeCells count="1664">
    <mergeCell ref="CK134:CK135"/>
    <mergeCell ref="CK136:CK137"/>
    <mergeCell ref="CK138:CK139"/>
    <mergeCell ref="CK140:CK141"/>
    <mergeCell ref="CK142:CK143"/>
    <mergeCell ref="CK144:CK145"/>
    <mergeCell ref="CK146:CK147"/>
    <mergeCell ref="CK148:CK149"/>
    <mergeCell ref="CK150:CK151"/>
    <mergeCell ref="CK152:CK153"/>
    <mergeCell ref="CK100:CK101"/>
    <mergeCell ref="CK102:CK103"/>
    <mergeCell ref="CK104:CK105"/>
    <mergeCell ref="CK106:CK107"/>
    <mergeCell ref="CK108:CK109"/>
    <mergeCell ref="CK110:CK111"/>
    <mergeCell ref="CK112:CK113"/>
    <mergeCell ref="CK114:CK115"/>
    <mergeCell ref="CK116:CK117"/>
    <mergeCell ref="CK118:CK119"/>
    <mergeCell ref="CK120:CK121"/>
    <mergeCell ref="CK122:CK123"/>
    <mergeCell ref="CK124:CK125"/>
    <mergeCell ref="CK126:CK127"/>
    <mergeCell ref="CK128:CK129"/>
    <mergeCell ref="CK130:CK131"/>
    <mergeCell ref="CK132:CK133"/>
    <mergeCell ref="CK66:CK67"/>
    <mergeCell ref="CK68:CK69"/>
    <mergeCell ref="CK70:CK71"/>
    <mergeCell ref="CK72:CK73"/>
    <mergeCell ref="CK74:CK75"/>
    <mergeCell ref="CK76:CK77"/>
    <mergeCell ref="CK78:CK79"/>
    <mergeCell ref="CK80:CK81"/>
    <mergeCell ref="CK82:CK83"/>
    <mergeCell ref="CK84:CK85"/>
    <mergeCell ref="CK86:CK87"/>
    <mergeCell ref="CK88:CK89"/>
    <mergeCell ref="CK90:CK91"/>
    <mergeCell ref="CK92:CK93"/>
    <mergeCell ref="CK94:CK95"/>
    <mergeCell ref="CK96:CK97"/>
    <mergeCell ref="CK98:CK99"/>
    <mergeCell ref="CH148:CH149"/>
    <mergeCell ref="CI148:CI149"/>
    <mergeCell ref="CJ148:CJ149"/>
    <mergeCell ref="CH150:CH151"/>
    <mergeCell ref="CI150:CI151"/>
    <mergeCell ref="CJ150:CJ151"/>
    <mergeCell ref="CH152:CH153"/>
    <mergeCell ref="CI152:CI153"/>
    <mergeCell ref="CJ152:CJ153"/>
    <mergeCell ref="CK20:CK21"/>
    <mergeCell ref="CK22:CK23"/>
    <mergeCell ref="CK24:CK25"/>
    <mergeCell ref="CK26:CK27"/>
    <mergeCell ref="CK28:CK29"/>
    <mergeCell ref="CK30:CK31"/>
    <mergeCell ref="CK32:CK33"/>
    <mergeCell ref="CK34:CK35"/>
    <mergeCell ref="CK36:CK37"/>
    <mergeCell ref="CK38:CK39"/>
    <mergeCell ref="CK40:CK41"/>
    <mergeCell ref="CK42:CK43"/>
    <mergeCell ref="CK44:CK45"/>
    <mergeCell ref="CK46:CK47"/>
    <mergeCell ref="CK48:CK49"/>
    <mergeCell ref="CK50:CK51"/>
    <mergeCell ref="CK52:CK53"/>
    <mergeCell ref="CK54:CK55"/>
    <mergeCell ref="CK56:CK57"/>
    <mergeCell ref="CK58:CK59"/>
    <mergeCell ref="CK60:CK61"/>
    <mergeCell ref="CK62:CK63"/>
    <mergeCell ref="CK64:CK65"/>
    <mergeCell ref="CH136:CH137"/>
    <mergeCell ref="CI136:CI137"/>
    <mergeCell ref="CJ136:CJ137"/>
    <mergeCell ref="CH138:CH139"/>
    <mergeCell ref="CI138:CI139"/>
    <mergeCell ref="CJ138:CJ139"/>
    <mergeCell ref="CH140:CH141"/>
    <mergeCell ref="CI140:CI141"/>
    <mergeCell ref="CJ140:CJ141"/>
    <mergeCell ref="CH142:CH143"/>
    <mergeCell ref="CI142:CI143"/>
    <mergeCell ref="CJ142:CJ143"/>
    <mergeCell ref="CH144:CH145"/>
    <mergeCell ref="CI144:CI145"/>
    <mergeCell ref="CJ144:CJ145"/>
    <mergeCell ref="CH146:CH147"/>
    <mergeCell ref="CI146:CI147"/>
    <mergeCell ref="CJ146:CJ147"/>
    <mergeCell ref="CH124:CH125"/>
    <mergeCell ref="CI124:CI125"/>
    <mergeCell ref="CJ124:CJ125"/>
    <mergeCell ref="CH126:CH127"/>
    <mergeCell ref="CI126:CI127"/>
    <mergeCell ref="CJ126:CJ127"/>
    <mergeCell ref="CH128:CH129"/>
    <mergeCell ref="CI128:CI129"/>
    <mergeCell ref="CJ128:CJ129"/>
    <mergeCell ref="CH130:CH131"/>
    <mergeCell ref="CI130:CI131"/>
    <mergeCell ref="CJ130:CJ131"/>
    <mergeCell ref="CH132:CH133"/>
    <mergeCell ref="CI132:CI133"/>
    <mergeCell ref="CJ132:CJ133"/>
    <mergeCell ref="CH134:CH135"/>
    <mergeCell ref="CI134:CI135"/>
    <mergeCell ref="CJ134:CJ135"/>
    <mergeCell ref="CH112:CH113"/>
    <mergeCell ref="CI112:CI113"/>
    <mergeCell ref="CJ112:CJ113"/>
    <mergeCell ref="CH114:CH115"/>
    <mergeCell ref="CI114:CI115"/>
    <mergeCell ref="CJ114:CJ115"/>
    <mergeCell ref="CH116:CH117"/>
    <mergeCell ref="CI116:CI117"/>
    <mergeCell ref="CJ116:CJ117"/>
    <mergeCell ref="CH118:CH119"/>
    <mergeCell ref="CI118:CI119"/>
    <mergeCell ref="CJ118:CJ119"/>
    <mergeCell ref="CH120:CH121"/>
    <mergeCell ref="CI120:CI121"/>
    <mergeCell ref="CJ120:CJ121"/>
    <mergeCell ref="CH122:CH123"/>
    <mergeCell ref="CI122:CI123"/>
    <mergeCell ref="CJ122:CJ123"/>
    <mergeCell ref="CI100:CI101"/>
    <mergeCell ref="CJ100:CJ101"/>
    <mergeCell ref="CH102:CH103"/>
    <mergeCell ref="CI102:CI103"/>
    <mergeCell ref="CJ102:CJ103"/>
    <mergeCell ref="CH104:CH105"/>
    <mergeCell ref="CI104:CI105"/>
    <mergeCell ref="CJ104:CJ105"/>
    <mergeCell ref="CH106:CH107"/>
    <mergeCell ref="CI106:CI107"/>
    <mergeCell ref="CJ106:CJ107"/>
    <mergeCell ref="CH108:CH109"/>
    <mergeCell ref="CI108:CI109"/>
    <mergeCell ref="CJ108:CJ109"/>
    <mergeCell ref="CH110:CH111"/>
    <mergeCell ref="CI110:CI111"/>
    <mergeCell ref="CJ110:CJ111"/>
    <mergeCell ref="CI88:CI89"/>
    <mergeCell ref="CJ88:CJ89"/>
    <mergeCell ref="CH90:CH91"/>
    <mergeCell ref="CI90:CI91"/>
    <mergeCell ref="CJ90:CJ91"/>
    <mergeCell ref="CH92:CH93"/>
    <mergeCell ref="CI92:CI93"/>
    <mergeCell ref="CJ92:CJ93"/>
    <mergeCell ref="CH94:CH95"/>
    <mergeCell ref="CI94:CI95"/>
    <mergeCell ref="CJ94:CJ95"/>
    <mergeCell ref="CH96:CH97"/>
    <mergeCell ref="CI96:CI97"/>
    <mergeCell ref="CJ96:CJ97"/>
    <mergeCell ref="CH98:CH99"/>
    <mergeCell ref="CI98:CI99"/>
    <mergeCell ref="CJ98:CJ99"/>
    <mergeCell ref="CI76:CI77"/>
    <mergeCell ref="CJ76:CJ77"/>
    <mergeCell ref="CH78:CH79"/>
    <mergeCell ref="CI78:CI79"/>
    <mergeCell ref="CJ78:CJ79"/>
    <mergeCell ref="CH80:CH81"/>
    <mergeCell ref="CI80:CI81"/>
    <mergeCell ref="CJ80:CJ81"/>
    <mergeCell ref="CH82:CH83"/>
    <mergeCell ref="CI82:CI83"/>
    <mergeCell ref="CJ82:CJ83"/>
    <mergeCell ref="CH84:CH85"/>
    <mergeCell ref="CI84:CI85"/>
    <mergeCell ref="CJ84:CJ85"/>
    <mergeCell ref="CH86:CH87"/>
    <mergeCell ref="CI86:CI87"/>
    <mergeCell ref="CJ86:CJ87"/>
    <mergeCell ref="CT18:CZ19"/>
    <mergeCell ref="H20:K21"/>
    <mergeCell ref="H22:K23"/>
    <mergeCell ref="H24:K25"/>
    <mergeCell ref="H26:K27"/>
    <mergeCell ref="H28:K29"/>
    <mergeCell ref="H30:K31"/>
    <mergeCell ref="H32:K33"/>
    <mergeCell ref="H34:K35"/>
    <mergeCell ref="H36:K37"/>
    <mergeCell ref="H38:K39"/>
    <mergeCell ref="H40:K41"/>
    <mergeCell ref="H42:K43"/>
    <mergeCell ref="H44:K45"/>
    <mergeCell ref="H46:K47"/>
    <mergeCell ref="H48:K49"/>
    <mergeCell ref="H50:K51"/>
    <mergeCell ref="L38:Z39"/>
    <mergeCell ref="AA22:AC23"/>
    <mergeCell ref="AA24:AC25"/>
    <mergeCell ref="BF22:BH23"/>
    <mergeCell ref="BF24:BH25"/>
    <mergeCell ref="AD20:AF21"/>
    <mergeCell ref="AD22:AF23"/>
    <mergeCell ref="AD24:AF25"/>
    <mergeCell ref="AS20:AU21"/>
    <mergeCell ref="L34:Z35"/>
    <mergeCell ref="AP34:AR35"/>
    <mergeCell ref="AS34:AU35"/>
    <mergeCell ref="AD30:AF31"/>
    <mergeCell ref="AG30:AI31"/>
    <mergeCell ref="AG32:AI33"/>
    <mergeCell ref="BO64:BQ65"/>
    <mergeCell ref="BO66:BQ67"/>
    <mergeCell ref="BO68:BQ69"/>
    <mergeCell ref="BO70:BQ71"/>
    <mergeCell ref="BO72:BQ73"/>
    <mergeCell ref="BO74:BQ75"/>
    <mergeCell ref="M4:O5"/>
    <mergeCell ref="AJ72:AL73"/>
    <mergeCell ref="AM72:AO73"/>
    <mergeCell ref="AJ74:AL75"/>
    <mergeCell ref="AM74:AO75"/>
    <mergeCell ref="AJ22:AL23"/>
    <mergeCell ref="AM22:AO23"/>
    <mergeCell ref="AJ24:AL25"/>
    <mergeCell ref="AM24:AO25"/>
    <mergeCell ref="AJ26:AL27"/>
    <mergeCell ref="AM26:AO27"/>
    <mergeCell ref="AJ28:AL29"/>
    <mergeCell ref="AM28:AO29"/>
    <mergeCell ref="AJ30:AL31"/>
    <mergeCell ref="AM30:AO31"/>
    <mergeCell ref="AD72:AF73"/>
    <mergeCell ref="AD74:AF75"/>
    <mergeCell ref="H14:AF16"/>
    <mergeCell ref="H17:K19"/>
    <mergeCell ref="AD17:AF19"/>
    <mergeCell ref="BL48:BN49"/>
    <mergeCell ref="BL50:BN51"/>
    <mergeCell ref="H74:K75"/>
    <mergeCell ref="L36:Z37"/>
    <mergeCell ref="AM58:AO59"/>
    <mergeCell ref="L72:Z73"/>
    <mergeCell ref="BL52:BN53"/>
    <mergeCell ref="BL54:BN55"/>
    <mergeCell ref="BL56:BN57"/>
    <mergeCell ref="BL58:BN59"/>
    <mergeCell ref="BL60:BN61"/>
    <mergeCell ref="BL62:BN63"/>
    <mergeCell ref="BO17:BQ19"/>
    <mergeCell ref="BO20:BQ21"/>
    <mergeCell ref="BO22:BQ23"/>
    <mergeCell ref="BO24:BQ25"/>
    <mergeCell ref="BO26:BQ27"/>
    <mergeCell ref="BO28:BQ29"/>
    <mergeCell ref="BO30:BQ31"/>
    <mergeCell ref="BO32:BQ33"/>
    <mergeCell ref="BO34:BQ35"/>
    <mergeCell ref="BO36:BQ37"/>
    <mergeCell ref="BO38:BQ39"/>
    <mergeCell ref="BO40:BQ41"/>
    <mergeCell ref="BO42:BQ43"/>
    <mergeCell ref="BO44:BQ45"/>
    <mergeCell ref="BO46:BQ47"/>
    <mergeCell ref="BO48:BQ49"/>
    <mergeCell ref="BO50:BQ51"/>
    <mergeCell ref="BO52:BQ53"/>
    <mergeCell ref="BO54:BQ55"/>
    <mergeCell ref="BO56:BQ57"/>
    <mergeCell ref="BO58:BQ59"/>
    <mergeCell ref="BO60:BQ61"/>
    <mergeCell ref="BO62:BQ63"/>
    <mergeCell ref="BL64:BN65"/>
    <mergeCell ref="BL66:BN67"/>
    <mergeCell ref="BL68:BN69"/>
    <mergeCell ref="BL70:BN71"/>
    <mergeCell ref="BL72:BN73"/>
    <mergeCell ref="BL74:BN75"/>
    <mergeCell ref="BI46:BK47"/>
    <mergeCell ref="BI48:BK49"/>
    <mergeCell ref="BI50:BK51"/>
    <mergeCell ref="BI52:BK53"/>
    <mergeCell ref="BI54:BK55"/>
    <mergeCell ref="BI56:BK57"/>
    <mergeCell ref="BI58:BK59"/>
    <mergeCell ref="BI60:BK61"/>
    <mergeCell ref="BI62:BK63"/>
    <mergeCell ref="BI30:BK31"/>
    <mergeCell ref="BI32:BK33"/>
    <mergeCell ref="BI34:BK35"/>
    <mergeCell ref="BI36:BK37"/>
    <mergeCell ref="BI38:BK39"/>
    <mergeCell ref="BI40:BK41"/>
    <mergeCell ref="BI42:BK43"/>
    <mergeCell ref="BI44:BK45"/>
    <mergeCell ref="BL30:BN31"/>
    <mergeCell ref="BL32:BN33"/>
    <mergeCell ref="BL34:BN35"/>
    <mergeCell ref="BL36:BN37"/>
    <mergeCell ref="BL38:BN39"/>
    <mergeCell ref="BL40:BN41"/>
    <mergeCell ref="BL42:BN43"/>
    <mergeCell ref="BL44:BN45"/>
    <mergeCell ref="BL46:BN47"/>
    <mergeCell ref="H54:K55"/>
    <mergeCell ref="AV36:AX37"/>
    <mergeCell ref="BB36:BE37"/>
    <mergeCell ref="AP38:AR39"/>
    <mergeCell ref="AS38:AU39"/>
    <mergeCell ref="AD36:AF37"/>
    <mergeCell ref="AD38:AF39"/>
    <mergeCell ref="AJ36:AL37"/>
    <mergeCell ref="AM36:AO37"/>
    <mergeCell ref="E72:G73"/>
    <mergeCell ref="B54:D55"/>
    <mergeCell ref="E54:G55"/>
    <mergeCell ref="B56:D57"/>
    <mergeCell ref="E56:G57"/>
    <mergeCell ref="B58:D59"/>
    <mergeCell ref="E58:G59"/>
    <mergeCell ref="B60:D61"/>
    <mergeCell ref="E60:G61"/>
    <mergeCell ref="B62:D63"/>
    <mergeCell ref="E62:G63"/>
    <mergeCell ref="AA68:AC69"/>
    <mergeCell ref="AA70:AC71"/>
    <mergeCell ref="AS58:AU59"/>
    <mergeCell ref="AV56:AX57"/>
    <mergeCell ref="BB56:BE57"/>
    <mergeCell ref="L56:Z57"/>
    <mergeCell ref="AP56:AR57"/>
    <mergeCell ref="AS56:AU57"/>
    <mergeCell ref="AA56:AC57"/>
    <mergeCell ref="H56:K57"/>
    <mergeCell ref="B44:D45"/>
    <mergeCell ref="BI74:BK75"/>
    <mergeCell ref="B64:D65"/>
    <mergeCell ref="E64:G65"/>
    <mergeCell ref="B66:D67"/>
    <mergeCell ref="E66:G67"/>
    <mergeCell ref="BF56:BH57"/>
    <mergeCell ref="BF58:BH59"/>
    <mergeCell ref="BF60:BH61"/>
    <mergeCell ref="BF62:BH63"/>
    <mergeCell ref="BF64:BH65"/>
    <mergeCell ref="BF66:BH67"/>
    <mergeCell ref="BF68:BH69"/>
    <mergeCell ref="BF70:BH71"/>
    <mergeCell ref="BF72:BH73"/>
    <mergeCell ref="BF74:BH75"/>
    <mergeCell ref="BI64:BK65"/>
    <mergeCell ref="BI66:BK67"/>
    <mergeCell ref="BI68:BK69"/>
    <mergeCell ref="BI70:BK71"/>
    <mergeCell ref="BI72:BK73"/>
    <mergeCell ref="AA58:AC59"/>
    <mergeCell ref="AD56:AF57"/>
    <mergeCell ref="AD58:AF59"/>
    <mergeCell ref="AJ56:AL57"/>
    <mergeCell ref="AM56:AO57"/>
    <mergeCell ref="AJ58:AL59"/>
    <mergeCell ref="AA72:AC73"/>
    <mergeCell ref="AA74:AC75"/>
    <mergeCell ref="AD70:AF71"/>
    <mergeCell ref="B70:D71"/>
    <mergeCell ref="BF30:BH31"/>
    <mergeCell ref="BF32:BH33"/>
    <mergeCell ref="BF34:BH35"/>
    <mergeCell ref="BF36:BH37"/>
    <mergeCell ref="BF38:BH39"/>
    <mergeCell ref="BF40:BH41"/>
    <mergeCell ref="BF42:BH43"/>
    <mergeCell ref="BF44:BH45"/>
    <mergeCell ref="BF46:BH47"/>
    <mergeCell ref="BF48:BH49"/>
    <mergeCell ref="BF50:BH51"/>
    <mergeCell ref="BF52:BH53"/>
    <mergeCell ref="BF54:BH55"/>
    <mergeCell ref="B40:D41"/>
    <mergeCell ref="E40:G41"/>
    <mergeCell ref="B42:D43"/>
    <mergeCell ref="E42:G43"/>
    <mergeCell ref="B50:D51"/>
    <mergeCell ref="E50:G51"/>
    <mergeCell ref="B52:D53"/>
    <mergeCell ref="E52:G53"/>
    <mergeCell ref="AA30:AC31"/>
    <mergeCell ref="B30:D31"/>
    <mergeCell ref="E30:G31"/>
    <mergeCell ref="B32:D33"/>
    <mergeCell ref="E32:G33"/>
    <mergeCell ref="B34:D35"/>
    <mergeCell ref="E34:G35"/>
    <mergeCell ref="B36:D37"/>
    <mergeCell ref="E36:G37"/>
    <mergeCell ref="H52:K53"/>
    <mergeCell ref="BI17:BK19"/>
    <mergeCell ref="BI20:BK21"/>
    <mergeCell ref="BI28:BK29"/>
    <mergeCell ref="BI22:BK23"/>
    <mergeCell ref="BI24:BK25"/>
    <mergeCell ref="BI26:BK27"/>
    <mergeCell ref="BD2:BF5"/>
    <mergeCell ref="BG2:BI5"/>
    <mergeCell ref="BB17:BE19"/>
    <mergeCell ref="AV28:AX29"/>
    <mergeCell ref="BB28:BE29"/>
    <mergeCell ref="AP26:AR27"/>
    <mergeCell ref="AS26:AU27"/>
    <mergeCell ref="AV24:AX25"/>
    <mergeCell ref="AA17:AC19"/>
    <mergeCell ref="AA20:AC21"/>
    <mergeCell ref="E48:G49"/>
    <mergeCell ref="BF14:BN16"/>
    <mergeCell ref="AK2:AO5"/>
    <mergeCell ref="AK6:AO9"/>
    <mergeCell ref="AP6:BC9"/>
    <mergeCell ref="BD6:BF9"/>
    <mergeCell ref="BG6:BI9"/>
    <mergeCell ref="AJ17:AL19"/>
    <mergeCell ref="AM17:AO19"/>
    <mergeCell ref="AJ20:AL21"/>
    <mergeCell ref="AM20:AO21"/>
    <mergeCell ref="B17:D19"/>
    <mergeCell ref="E17:G19"/>
    <mergeCell ref="B20:D21"/>
    <mergeCell ref="E20:G21"/>
    <mergeCell ref="B22:D23"/>
    <mergeCell ref="E22:G23"/>
    <mergeCell ref="B38:D39"/>
    <mergeCell ref="E38:G39"/>
    <mergeCell ref="BF26:BH27"/>
    <mergeCell ref="BF28:BH29"/>
    <mergeCell ref="V11:AA12"/>
    <mergeCell ref="AB11:AC12"/>
    <mergeCell ref="BL17:BN19"/>
    <mergeCell ref="BL20:BN21"/>
    <mergeCell ref="BL22:BN23"/>
    <mergeCell ref="BL24:BN25"/>
    <mergeCell ref="BL26:BN27"/>
    <mergeCell ref="BL28:BN29"/>
    <mergeCell ref="AP17:AR19"/>
    <mergeCell ref="AS17:AU19"/>
    <mergeCell ref="AP2:BC5"/>
    <mergeCell ref="AD26:AF27"/>
    <mergeCell ref="B24:D25"/>
    <mergeCell ref="E24:G25"/>
    <mergeCell ref="L17:Z19"/>
    <mergeCell ref="AG14:AO16"/>
    <mergeCell ref="AG17:AI19"/>
    <mergeCell ref="AG20:AI21"/>
    <mergeCell ref="AG22:AI23"/>
    <mergeCell ref="AG24:AI25"/>
    <mergeCell ref="AG26:AI27"/>
    <mergeCell ref="AG28:AI29"/>
    <mergeCell ref="B4:L5"/>
    <mergeCell ref="AV22:AX23"/>
    <mergeCell ref="BB22:BE23"/>
    <mergeCell ref="L22:Z23"/>
    <mergeCell ref="AP22:AR23"/>
    <mergeCell ref="AS22:AU23"/>
    <mergeCell ref="AV20:AX21"/>
    <mergeCell ref="BB20:BE21"/>
    <mergeCell ref="L20:Z21"/>
    <mergeCell ref="AP20:AR21"/>
    <mergeCell ref="AA26:AC27"/>
    <mergeCell ref="AA28:AC29"/>
    <mergeCell ref="B26:D27"/>
    <mergeCell ref="E26:G27"/>
    <mergeCell ref="B28:D29"/>
    <mergeCell ref="E28:G29"/>
    <mergeCell ref="AP14:BE16"/>
    <mergeCell ref="AY17:BA19"/>
    <mergeCell ref="AY20:BA21"/>
    <mergeCell ref="AY22:BA23"/>
    <mergeCell ref="AY24:BA25"/>
    <mergeCell ref="AY26:BA27"/>
    <mergeCell ref="AG34:AI35"/>
    <mergeCell ref="BB24:BE25"/>
    <mergeCell ref="L28:Z29"/>
    <mergeCell ref="AP28:AR29"/>
    <mergeCell ref="AS28:AU29"/>
    <mergeCell ref="AV26:AX27"/>
    <mergeCell ref="BB26:BE27"/>
    <mergeCell ref="L26:Z27"/>
    <mergeCell ref="L24:Z25"/>
    <mergeCell ref="AP24:AR25"/>
    <mergeCell ref="AS24:AU25"/>
    <mergeCell ref="AD28:AF29"/>
    <mergeCell ref="L44:Z45"/>
    <mergeCell ref="AP44:AR45"/>
    <mergeCell ref="AS44:AU45"/>
    <mergeCell ref="AD44:AF45"/>
    <mergeCell ref="AD46:AF47"/>
    <mergeCell ref="AJ44:AL45"/>
    <mergeCell ref="AM44:AO45"/>
    <mergeCell ref="AJ46:AL47"/>
    <mergeCell ref="AM46:AO47"/>
    <mergeCell ref="AA44:AC45"/>
    <mergeCell ref="AA46:AC47"/>
    <mergeCell ref="AS40:AU41"/>
    <mergeCell ref="AV42:AX43"/>
    <mergeCell ref="BB42:BE43"/>
    <mergeCell ref="L42:Z43"/>
    <mergeCell ref="AP42:AR43"/>
    <mergeCell ref="AS42:AU43"/>
    <mergeCell ref="AV40:AX41"/>
    <mergeCell ref="BB40:BE41"/>
    <mergeCell ref="AD40:AF41"/>
    <mergeCell ref="AD42:AF43"/>
    <mergeCell ref="AJ40:AL41"/>
    <mergeCell ref="AM40:AO41"/>
    <mergeCell ref="AJ42:AL43"/>
    <mergeCell ref="AM48:AO49"/>
    <mergeCell ref="AJ50:AL51"/>
    <mergeCell ref="AM50:AO51"/>
    <mergeCell ref="AA48:AC49"/>
    <mergeCell ref="AP50:AR51"/>
    <mergeCell ref="AP36:AR37"/>
    <mergeCell ref="AS46:AU47"/>
    <mergeCell ref="AM42:AO43"/>
    <mergeCell ref="AA40:AC41"/>
    <mergeCell ref="AA42:AC43"/>
    <mergeCell ref="AP40:AR41"/>
    <mergeCell ref="AJ38:AL39"/>
    <mergeCell ref="AM38:AO39"/>
    <mergeCell ref="AA36:AC37"/>
    <mergeCell ref="AA38:AC39"/>
    <mergeCell ref="AS36:AU37"/>
    <mergeCell ref="AG36:AI37"/>
    <mergeCell ref="AG38:AI39"/>
    <mergeCell ref="AG40:AI41"/>
    <mergeCell ref="AG42:AI43"/>
    <mergeCell ref="AG44:AI45"/>
    <mergeCell ref="AG46:AI47"/>
    <mergeCell ref="AG48:AI49"/>
    <mergeCell ref="AG50:AI51"/>
    <mergeCell ref="CI26:CI27"/>
    <mergeCell ref="CJ26:CJ27"/>
    <mergeCell ref="CG20:CG21"/>
    <mergeCell ref="BR28:CF29"/>
    <mergeCell ref="CG28:CG29"/>
    <mergeCell ref="BR36:CF37"/>
    <mergeCell ref="CG36:CG37"/>
    <mergeCell ref="BR44:CF45"/>
    <mergeCell ref="CG44:CG45"/>
    <mergeCell ref="AP64:AR65"/>
    <mergeCell ref="AS64:AU65"/>
    <mergeCell ref="AP60:AR61"/>
    <mergeCell ref="AS60:AU61"/>
    <mergeCell ref="AV60:AX61"/>
    <mergeCell ref="BB60:BE61"/>
    <mergeCell ref="AP62:AR63"/>
    <mergeCell ref="AS62:AU63"/>
    <mergeCell ref="AP48:AR49"/>
    <mergeCell ref="AS48:AU49"/>
    <mergeCell ref="AV48:AX49"/>
    <mergeCell ref="AV64:AX65"/>
    <mergeCell ref="BB64:BE65"/>
    <mergeCell ref="AS54:AU55"/>
    <mergeCell ref="AV52:AX53"/>
    <mergeCell ref="BB52:BE53"/>
    <mergeCell ref="AP58:AR59"/>
    <mergeCell ref="BB48:BE49"/>
    <mergeCell ref="AP46:AR47"/>
    <mergeCell ref="AS50:AU51"/>
    <mergeCell ref="AV44:AX45"/>
    <mergeCell ref="BB44:BE45"/>
    <mergeCell ref="AV32:AX33"/>
    <mergeCell ref="CI24:CI25"/>
    <mergeCell ref="CJ24:CJ25"/>
    <mergeCell ref="BR22:CF23"/>
    <mergeCell ref="CG34:CG35"/>
    <mergeCell ref="CH34:CH35"/>
    <mergeCell ref="CI34:CI35"/>
    <mergeCell ref="CJ34:CJ35"/>
    <mergeCell ref="CI20:CI21"/>
    <mergeCell ref="CJ20:CJ21"/>
    <mergeCell ref="BR20:CF21"/>
    <mergeCell ref="BR17:CF19"/>
    <mergeCell ref="BO14:CF16"/>
    <mergeCell ref="BF17:BH19"/>
    <mergeCell ref="BF20:BH21"/>
    <mergeCell ref="AP74:AR75"/>
    <mergeCell ref="AS74:AU75"/>
    <mergeCell ref="AV74:AX75"/>
    <mergeCell ref="BB74:BE75"/>
    <mergeCell ref="AV62:AX63"/>
    <mergeCell ref="BB62:BE63"/>
    <mergeCell ref="AV58:AX59"/>
    <mergeCell ref="BB58:BE59"/>
    <mergeCell ref="AV50:AX51"/>
    <mergeCell ref="BB50:BE51"/>
    <mergeCell ref="AV46:AX47"/>
    <mergeCell ref="BB46:BE47"/>
    <mergeCell ref="AV38:AX39"/>
    <mergeCell ref="BB38:BE39"/>
    <mergeCell ref="AV34:AX35"/>
    <mergeCell ref="BB34:BE35"/>
    <mergeCell ref="AV30:AX31"/>
    <mergeCell ref="BB30:BE31"/>
    <mergeCell ref="CJ74:CJ75"/>
    <mergeCell ref="BR54:CF55"/>
    <mergeCell ref="BR58:CF59"/>
    <mergeCell ref="CG50:CG51"/>
    <mergeCell ref="CH50:CH51"/>
    <mergeCell ref="CI50:CI51"/>
    <mergeCell ref="CJ50:CJ51"/>
    <mergeCell ref="CI36:CI37"/>
    <mergeCell ref="CJ36:CJ37"/>
    <mergeCell ref="BR34:CF35"/>
    <mergeCell ref="CG30:CG31"/>
    <mergeCell ref="CH30:CH31"/>
    <mergeCell ref="CI30:CI31"/>
    <mergeCell ref="CJ30:CJ31"/>
    <mergeCell ref="BR32:CF33"/>
    <mergeCell ref="CG32:CG33"/>
    <mergeCell ref="CH32:CH33"/>
    <mergeCell ref="CI32:CI33"/>
    <mergeCell ref="CJ32:CJ33"/>
    <mergeCell ref="BR30:CF31"/>
    <mergeCell ref="CG42:CG43"/>
    <mergeCell ref="CH42:CH43"/>
    <mergeCell ref="CI42:CI43"/>
    <mergeCell ref="CJ42:CJ43"/>
    <mergeCell ref="CI38:CI39"/>
    <mergeCell ref="CJ38:CJ39"/>
    <mergeCell ref="BR40:CF41"/>
    <mergeCell ref="CG40:CG41"/>
    <mergeCell ref="CH40:CH41"/>
    <mergeCell ref="CI40:CI41"/>
    <mergeCell ref="CJ40:CJ41"/>
    <mergeCell ref="BR38:CF39"/>
    <mergeCell ref="CI44:CI45"/>
    <mergeCell ref="CI64:CI65"/>
    <mergeCell ref="CJ44:CJ45"/>
    <mergeCell ref="CG38:CG39"/>
    <mergeCell ref="CH38:CH39"/>
    <mergeCell ref="CH18:CJ19"/>
    <mergeCell ref="CG52:CG53"/>
    <mergeCell ref="CH52:CH53"/>
    <mergeCell ref="CI52:CI53"/>
    <mergeCell ref="CJ52:CJ53"/>
    <mergeCell ref="CG46:CG47"/>
    <mergeCell ref="CH46:CH47"/>
    <mergeCell ref="CI46:CI47"/>
    <mergeCell ref="CJ46:CJ47"/>
    <mergeCell ref="BR48:CF49"/>
    <mergeCell ref="CG48:CG49"/>
    <mergeCell ref="CH48:CH49"/>
    <mergeCell ref="CJ48:CJ49"/>
    <mergeCell ref="CI48:CI49"/>
    <mergeCell ref="BR46:CF47"/>
    <mergeCell ref="BR50:CF51"/>
    <mergeCell ref="BR42:CF43"/>
    <mergeCell ref="CI28:CI29"/>
    <mergeCell ref="CJ28:CJ29"/>
    <mergeCell ref="BR26:CF27"/>
    <mergeCell ref="CG22:CG23"/>
    <mergeCell ref="CH22:CH23"/>
    <mergeCell ref="CI22:CI23"/>
    <mergeCell ref="CJ22:CJ23"/>
    <mergeCell ref="BR24:CF25"/>
    <mergeCell ref="CG24:CG25"/>
    <mergeCell ref="CH24:CH25"/>
    <mergeCell ref="CI70:CI71"/>
    <mergeCell ref="CJ70:CJ71"/>
    <mergeCell ref="BR72:CF73"/>
    <mergeCell ref="CG72:CG73"/>
    <mergeCell ref="CH72:CH73"/>
    <mergeCell ref="CI72:CI73"/>
    <mergeCell ref="CJ72:CJ73"/>
    <mergeCell ref="CG66:CG67"/>
    <mergeCell ref="CH66:CH67"/>
    <mergeCell ref="CI66:CI67"/>
    <mergeCell ref="CJ66:CJ67"/>
    <mergeCell ref="BR68:CF69"/>
    <mergeCell ref="CG68:CG69"/>
    <mergeCell ref="CH68:CH69"/>
    <mergeCell ref="CI68:CI69"/>
    <mergeCell ref="CJ68:CJ69"/>
    <mergeCell ref="CG62:CG63"/>
    <mergeCell ref="CH62:CH63"/>
    <mergeCell ref="CI62:CI63"/>
    <mergeCell ref="CJ62:CJ63"/>
    <mergeCell ref="BR64:CF65"/>
    <mergeCell ref="CG64:CG65"/>
    <mergeCell ref="CH64:CH65"/>
    <mergeCell ref="BO76:BQ77"/>
    <mergeCell ref="BR76:CF77"/>
    <mergeCell ref="B76:D77"/>
    <mergeCell ref="E76:G77"/>
    <mergeCell ref="L76:Z77"/>
    <mergeCell ref="AA76:AC77"/>
    <mergeCell ref="AD76:AF77"/>
    <mergeCell ref="AJ76:AL77"/>
    <mergeCell ref="AM76:AO77"/>
    <mergeCell ref="AP76:AR77"/>
    <mergeCell ref="H76:K77"/>
    <mergeCell ref="AD68:AF69"/>
    <mergeCell ref="AJ68:AL69"/>
    <mergeCell ref="AM68:AO69"/>
    <mergeCell ref="AV66:AX67"/>
    <mergeCell ref="BB66:BE67"/>
    <mergeCell ref="L66:Z67"/>
    <mergeCell ref="AP66:AR67"/>
    <mergeCell ref="AS66:AU67"/>
    <mergeCell ref="AA66:AC67"/>
    <mergeCell ref="BB68:BE69"/>
    <mergeCell ref="BR66:CF67"/>
    <mergeCell ref="BR70:CF71"/>
    <mergeCell ref="BR74:CF75"/>
    <mergeCell ref="AY72:BA73"/>
    <mergeCell ref="AY74:BA75"/>
    <mergeCell ref="AY76:BA77"/>
    <mergeCell ref="B74:D75"/>
    <mergeCell ref="E74:G75"/>
    <mergeCell ref="L74:Z75"/>
    <mergeCell ref="B68:D69"/>
    <mergeCell ref="E68:G69"/>
    <mergeCell ref="BI78:BK79"/>
    <mergeCell ref="BL78:BN79"/>
    <mergeCell ref="B48:D49"/>
    <mergeCell ref="AS76:AU77"/>
    <mergeCell ref="AV76:AX77"/>
    <mergeCell ref="BB76:BE77"/>
    <mergeCell ref="BF76:BH77"/>
    <mergeCell ref="BI76:BK77"/>
    <mergeCell ref="BL76:BN77"/>
    <mergeCell ref="AA64:AC65"/>
    <mergeCell ref="AA60:AC61"/>
    <mergeCell ref="AA62:AC63"/>
    <mergeCell ref="AD60:AF61"/>
    <mergeCell ref="AD62:AF63"/>
    <mergeCell ref="AJ60:AL61"/>
    <mergeCell ref="AM60:AO61"/>
    <mergeCell ref="AJ62:AL63"/>
    <mergeCell ref="AM62:AO63"/>
    <mergeCell ref="AP52:AR53"/>
    <mergeCell ref="AS52:AU53"/>
    <mergeCell ref="AV54:AX55"/>
    <mergeCell ref="BB54:BE55"/>
    <mergeCell ref="L54:Z55"/>
    <mergeCell ref="AP54:AR55"/>
    <mergeCell ref="AA52:AC53"/>
    <mergeCell ref="AA54:AC55"/>
    <mergeCell ref="AD52:AF53"/>
    <mergeCell ref="AD54:AF55"/>
    <mergeCell ref="AJ52:AL53"/>
    <mergeCell ref="AM52:AO53"/>
    <mergeCell ref="AJ54:AL55"/>
    <mergeCell ref="AM54:AO55"/>
    <mergeCell ref="BO78:BQ79"/>
    <mergeCell ref="BR78:CF79"/>
    <mergeCell ref="CG74:CG75"/>
    <mergeCell ref="CH74:CH75"/>
    <mergeCell ref="CI74:CI75"/>
    <mergeCell ref="AD64:AF65"/>
    <mergeCell ref="AD66:AF67"/>
    <mergeCell ref="AJ64:AL65"/>
    <mergeCell ref="AM64:AO65"/>
    <mergeCell ref="AJ66:AL67"/>
    <mergeCell ref="AM66:AO67"/>
    <mergeCell ref="AS68:AU69"/>
    <mergeCell ref="AV68:AX69"/>
    <mergeCell ref="B78:D79"/>
    <mergeCell ref="E78:G79"/>
    <mergeCell ref="L78:Z79"/>
    <mergeCell ref="AA78:AC79"/>
    <mergeCell ref="AD78:AF79"/>
    <mergeCell ref="AJ78:AL79"/>
    <mergeCell ref="AM78:AO79"/>
    <mergeCell ref="AP78:AR79"/>
    <mergeCell ref="H78:K79"/>
    <mergeCell ref="AP72:AR73"/>
    <mergeCell ref="AS72:AU73"/>
    <mergeCell ref="AV70:AX71"/>
    <mergeCell ref="BB70:BE71"/>
    <mergeCell ref="L70:Z71"/>
    <mergeCell ref="AP70:AR71"/>
    <mergeCell ref="AS78:AU79"/>
    <mergeCell ref="AV78:AX79"/>
    <mergeCell ref="BB78:BE79"/>
    <mergeCell ref="BF78:BH79"/>
    <mergeCell ref="AS80:AU81"/>
    <mergeCell ref="AV80:AX81"/>
    <mergeCell ref="BB80:BE81"/>
    <mergeCell ref="BF80:BH81"/>
    <mergeCell ref="BI80:BK81"/>
    <mergeCell ref="BL80:BN81"/>
    <mergeCell ref="BO80:BQ81"/>
    <mergeCell ref="BR80:CF81"/>
    <mergeCell ref="B80:D81"/>
    <mergeCell ref="E80:G81"/>
    <mergeCell ref="L80:Z81"/>
    <mergeCell ref="AA80:AC81"/>
    <mergeCell ref="AD80:AF81"/>
    <mergeCell ref="AJ80:AL81"/>
    <mergeCell ref="AM80:AO81"/>
    <mergeCell ref="AP80:AR81"/>
    <mergeCell ref="H80:K81"/>
    <mergeCell ref="AG80:AI81"/>
    <mergeCell ref="AS82:AU83"/>
    <mergeCell ref="AV82:AX83"/>
    <mergeCell ref="BB82:BE83"/>
    <mergeCell ref="BF82:BH83"/>
    <mergeCell ref="BI82:BK83"/>
    <mergeCell ref="BL82:BN83"/>
    <mergeCell ref="BO82:BQ83"/>
    <mergeCell ref="BR82:CF83"/>
    <mergeCell ref="B82:D83"/>
    <mergeCell ref="E82:G83"/>
    <mergeCell ref="L82:Z83"/>
    <mergeCell ref="AA82:AC83"/>
    <mergeCell ref="AD82:AF83"/>
    <mergeCell ref="AJ82:AL83"/>
    <mergeCell ref="AM82:AO83"/>
    <mergeCell ref="AP82:AR83"/>
    <mergeCell ref="H82:K83"/>
    <mergeCell ref="AG82:AI83"/>
    <mergeCell ref="AS84:AU85"/>
    <mergeCell ref="AV84:AX85"/>
    <mergeCell ref="BB84:BE85"/>
    <mergeCell ref="BF84:BH85"/>
    <mergeCell ref="BI84:BK85"/>
    <mergeCell ref="BL84:BN85"/>
    <mergeCell ref="BO84:BQ85"/>
    <mergeCell ref="BR84:CF85"/>
    <mergeCell ref="B84:D85"/>
    <mergeCell ref="E84:G85"/>
    <mergeCell ref="L84:Z85"/>
    <mergeCell ref="AA84:AC85"/>
    <mergeCell ref="AD84:AF85"/>
    <mergeCell ref="AJ84:AL85"/>
    <mergeCell ref="AM84:AO85"/>
    <mergeCell ref="AP84:AR85"/>
    <mergeCell ref="H84:K85"/>
    <mergeCell ref="AG84:AI85"/>
    <mergeCell ref="AS86:AU87"/>
    <mergeCell ref="AV86:AX87"/>
    <mergeCell ref="BB86:BE87"/>
    <mergeCell ref="BF86:BH87"/>
    <mergeCell ref="BI86:BK87"/>
    <mergeCell ref="BL86:BN87"/>
    <mergeCell ref="BO86:BQ87"/>
    <mergeCell ref="BR86:CF87"/>
    <mergeCell ref="B86:D87"/>
    <mergeCell ref="E86:G87"/>
    <mergeCell ref="L86:Z87"/>
    <mergeCell ref="AA86:AC87"/>
    <mergeCell ref="AD86:AF87"/>
    <mergeCell ref="AJ86:AL87"/>
    <mergeCell ref="AM86:AO87"/>
    <mergeCell ref="AP86:AR87"/>
    <mergeCell ref="H86:K87"/>
    <mergeCell ref="AG86:AI87"/>
    <mergeCell ref="AS88:AU89"/>
    <mergeCell ref="AV88:AX89"/>
    <mergeCell ref="BB88:BE89"/>
    <mergeCell ref="BF88:BH89"/>
    <mergeCell ref="BI88:BK89"/>
    <mergeCell ref="BL88:BN89"/>
    <mergeCell ref="BO88:BQ89"/>
    <mergeCell ref="BR88:CF89"/>
    <mergeCell ref="B88:D89"/>
    <mergeCell ref="E88:G89"/>
    <mergeCell ref="L88:Z89"/>
    <mergeCell ref="AA88:AC89"/>
    <mergeCell ref="AD88:AF89"/>
    <mergeCell ref="AJ88:AL89"/>
    <mergeCell ref="AM88:AO89"/>
    <mergeCell ref="AP88:AR89"/>
    <mergeCell ref="H88:K89"/>
    <mergeCell ref="AG88:AI89"/>
    <mergeCell ref="AS90:AU91"/>
    <mergeCell ref="AV90:AX91"/>
    <mergeCell ref="BB90:BE91"/>
    <mergeCell ref="BF90:BH91"/>
    <mergeCell ref="BI90:BK91"/>
    <mergeCell ref="BL90:BN91"/>
    <mergeCell ref="BO90:BQ91"/>
    <mergeCell ref="BR90:CF91"/>
    <mergeCell ref="B90:D91"/>
    <mergeCell ref="E90:G91"/>
    <mergeCell ref="L90:Z91"/>
    <mergeCell ref="AA90:AC91"/>
    <mergeCell ref="AD90:AF91"/>
    <mergeCell ref="AJ90:AL91"/>
    <mergeCell ref="AM90:AO91"/>
    <mergeCell ref="AP90:AR91"/>
    <mergeCell ref="H90:K91"/>
    <mergeCell ref="AG90:AI91"/>
    <mergeCell ref="AS92:AU93"/>
    <mergeCell ref="AV92:AX93"/>
    <mergeCell ref="BB92:BE93"/>
    <mergeCell ref="BF92:BH93"/>
    <mergeCell ref="BI92:BK93"/>
    <mergeCell ref="BL92:BN93"/>
    <mergeCell ref="BO92:BQ93"/>
    <mergeCell ref="BR92:CF93"/>
    <mergeCell ref="B92:D93"/>
    <mergeCell ref="E92:G93"/>
    <mergeCell ref="L92:Z93"/>
    <mergeCell ref="AA92:AC93"/>
    <mergeCell ref="AD92:AF93"/>
    <mergeCell ref="AJ92:AL93"/>
    <mergeCell ref="AM92:AO93"/>
    <mergeCell ref="AP92:AR93"/>
    <mergeCell ref="H92:K93"/>
    <mergeCell ref="AG92:AI93"/>
    <mergeCell ref="AS94:AU95"/>
    <mergeCell ref="AV94:AX95"/>
    <mergeCell ref="BB94:BE95"/>
    <mergeCell ref="BF94:BH95"/>
    <mergeCell ref="BI94:BK95"/>
    <mergeCell ref="BL94:BN95"/>
    <mergeCell ref="BO94:BQ95"/>
    <mergeCell ref="BR94:CF95"/>
    <mergeCell ref="B94:D95"/>
    <mergeCell ref="E94:G95"/>
    <mergeCell ref="L94:Z95"/>
    <mergeCell ref="AA94:AC95"/>
    <mergeCell ref="AD94:AF95"/>
    <mergeCell ref="AJ94:AL95"/>
    <mergeCell ref="AM94:AO95"/>
    <mergeCell ref="AP94:AR95"/>
    <mergeCell ref="H94:K95"/>
    <mergeCell ref="AG94:AI95"/>
    <mergeCell ref="AS96:AU97"/>
    <mergeCell ref="AV96:AX97"/>
    <mergeCell ref="BB96:BE97"/>
    <mergeCell ref="BF96:BH97"/>
    <mergeCell ref="BI96:BK97"/>
    <mergeCell ref="BL96:BN97"/>
    <mergeCell ref="BO96:BQ97"/>
    <mergeCell ref="BR96:CF97"/>
    <mergeCell ref="B96:D97"/>
    <mergeCell ref="E96:G97"/>
    <mergeCell ref="L96:Z97"/>
    <mergeCell ref="AA96:AC97"/>
    <mergeCell ref="AD96:AF97"/>
    <mergeCell ref="AJ96:AL97"/>
    <mergeCell ref="AM96:AO97"/>
    <mergeCell ref="AP96:AR97"/>
    <mergeCell ref="H96:K97"/>
    <mergeCell ref="AG96:AI97"/>
    <mergeCell ref="AS98:AU99"/>
    <mergeCell ref="AV98:AX99"/>
    <mergeCell ref="BB98:BE99"/>
    <mergeCell ref="BF98:BH99"/>
    <mergeCell ref="BI98:BK99"/>
    <mergeCell ref="BL98:BN99"/>
    <mergeCell ref="BO98:BQ99"/>
    <mergeCell ref="BR98:CF99"/>
    <mergeCell ref="B98:D99"/>
    <mergeCell ref="E98:G99"/>
    <mergeCell ref="L98:Z99"/>
    <mergeCell ref="AA98:AC99"/>
    <mergeCell ref="AD98:AF99"/>
    <mergeCell ref="AJ98:AL99"/>
    <mergeCell ref="AM98:AO99"/>
    <mergeCell ref="AP98:AR99"/>
    <mergeCell ref="H98:K99"/>
    <mergeCell ref="AG98:AI99"/>
    <mergeCell ref="AS100:AU101"/>
    <mergeCell ref="AV100:AX101"/>
    <mergeCell ref="BB100:BE101"/>
    <mergeCell ref="BF100:BH101"/>
    <mergeCell ref="BI100:BK101"/>
    <mergeCell ref="BL100:BN101"/>
    <mergeCell ref="BO100:BQ101"/>
    <mergeCell ref="BR100:CF101"/>
    <mergeCell ref="B100:D101"/>
    <mergeCell ref="E100:G101"/>
    <mergeCell ref="L100:Z101"/>
    <mergeCell ref="AA100:AC101"/>
    <mergeCell ref="AD100:AF101"/>
    <mergeCell ref="AJ100:AL101"/>
    <mergeCell ref="AM100:AO101"/>
    <mergeCell ref="AP100:AR101"/>
    <mergeCell ref="H100:K101"/>
    <mergeCell ref="AG100:AI101"/>
    <mergeCell ref="AS102:AU103"/>
    <mergeCell ref="AV102:AX103"/>
    <mergeCell ref="BB102:BE103"/>
    <mergeCell ref="BF102:BH103"/>
    <mergeCell ref="BI102:BK103"/>
    <mergeCell ref="BL102:BN103"/>
    <mergeCell ref="BO102:BQ103"/>
    <mergeCell ref="BR102:CF103"/>
    <mergeCell ref="B102:D103"/>
    <mergeCell ref="E102:G103"/>
    <mergeCell ref="L102:Z103"/>
    <mergeCell ref="AA102:AC103"/>
    <mergeCell ref="AD102:AF103"/>
    <mergeCell ref="AJ102:AL103"/>
    <mergeCell ref="AM102:AO103"/>
    <mergeCell ref="AP102:AR103"/>
    <mergeCell ref="H102:K103"/>
    <mergeCell ref="AG102:AI103"/>
    <mergeCell ref="AS104:AU105"/>
    <mergeCell ref="AV104:AX105"/>
    <mergeCell ref="BB104:BE105"/>
    <mergeCell ref="BF104:BH105"/>
    <mergeCell ref="BI104:BK105"/>
    <mergeCell ref="BL104:BN105"/>
    <mergeCell ref="BO104:BQ105"/>
    <mergeCell ref="BR104:CF105"/>
    <mergeCell ref="B104:D105"/>
    <mergeCell ref="E104:G105"/>
    <mergeCell ref="L104:Z105"/>
    <mergeCell ref="AA104:AC105"/>
    <mergeCell ref="AD104:AF105"/>
    <mergeCell ref="AJ104:AL105"/>
    <mergeCell ref="AM104:AO105"/>
    <mergeCell ref="AP104:AR105"/>
    <mergeCell ref="H104:K105"/>
    <mergeCell ref="AG104:AI105"/>
    <mergeCell ref="AS106:AU107"/>
    <mergeCell ref="AV106:AX107"/>
    <mergeCell ref="BB106:BE107"/>
    <mergeCell ref="BF106:BH107"/>
    <mergeCell ref="BI106:BK107"/>
    <mergeCell ref="BL106:BN107"/>
    <mergeCell ref="BO106:BQ107"/>
    <mergeCell ref="BR106:CF107"/>
    <mergeCell ref="B106:D107"/>
    <mergeCell ref="E106:G107"/>
    <mergeCell ref="L106:Z107"/>
    <mergeCell ref="AA106:AC107"/>
    <mergeCell ref="AD106:AF107"/>
    <mergeCell ref="AJ106:AL107"/>
    <mergeCell ref="AM106:AO107"/>
    <mergeCell ref="AP106:AR107"/>
    <mergeCell ref="H106:K107"/>
    <mergeCell ref="AG106:AI107"/>
    <mergeCell ref="AS108:AU109"/>
    <mergeCell ref="AV108:AX109"/>
    <mergeCell ref="BB108:BE109"/>
    <mergeCell ref="BF108:BH109"/>
    <mergeCell ref="BI108:BK109"/>
    <mergeCell ref="BL108:BN109"/>
    <mergeCell ref="BO108:BQ109"/>
    <mergeCell ref="BR108:CF109"/>
    <mergeCell ref="B108:D109"/>
    <mergeCell ref="E108:G109"/>
    <mergeCell ref="L108:Z109"/>
    <mergeCell ref="AA108:AC109"/>
    <mergeCell ref="AD108:AF109"/>
    <mergeCell ref="AJ108:AL109"/>
    <mergeCell ref="AM108:AO109"/>
    <mergeCell ref="AP108:AR109"/>
    <mergeCell ref="H108:K109"/>
    <mergeCell ref="AG108:AI109"/>
    <mergeCell ref="AS110:AU111"/>
    <mergeCell ref="AV110:AX111"/>
    <mergeCell ref="BB110:BE111"/>
    <mergeCell ref="BF110:BH111"/>
    <mergeCell ref="BI110:BK111"/>
    <mergeCell ref="BL110:BN111"/>
    <mergeCell ref="BO110:BQ111"/>
    <mergeCell ref="BR110:CF111"/>
    <mergeCell ref="B110:D111"/>
    <mergeCell ref="E110:G111"/>
    <mergeCell ref="L110:Z111"/>
    <mergeCell ref="AA110:AC111"/>
    <mergeCell ref="AD110:AF111"/>
    <mergeCell ref="AJ110:AL111"/>
    <mergeCell ref="AM110:AO111"/>
    <mergeCell ref="AP110:AR111"/>
    <mergeCell ref="H110:K111"/>
    <mergeCell ref="AG110:AI111"/>
    <mergeCell ref="AS112:AU113"/>
    <mergeCell ref="AV112:AX113"/>
    <mergeCell ref="BB112:BE113"/>
    <mergeCell ref="BF112:BH113"/>
    <mergeCell ref="BI112:BK113"/>
    <mergeCell ref="BL112:BN113"/>
    <mergeCell ref="BO112:BQ113"/>
    <mergeCell ref="BR112:CF113"/>
    <mergeCell ref="B112:D113"/>
    <mergeCell ref="E112:G113"/>
    <mergeCell ref="L112:Z113"/>
    <mergeCell ref="AA112:AC113"/>
    <mergeCell ref="AD112:AF113"/>
    <mergeCell ref="AJ112:AL113"/>
    <mergeCell ref="AM112:AO113"/>
    <mergeCell ref="AP112:AR113"/>
    <mergeCell ref="H112:K113"/>
    <mergeCell ref="AG112:AI113"/>
    <mergeCell ref="AY112:BA113"/>
    <mergeCell ref="AS114:AU115"/>
    <mergeCell ref="AV114:AX115"/>
    <mergeCell ref="BB114:BE115"/>
    <mergeCell ref="BF114:BH115"/>
    <mergeCell ref="BI114:BK115"/>
    <mergeCell ref="BL114:BN115"/>
    <mergeCell ref="BO114:BQ115"/>
    <mergeCell ref="BR114:CF115"/>
    <mergeCell ref="B114:D115"/>
    <mergeCell ref="E114:G115"/>
    <mergeCell ref="L114:Z115"/>
    <mergeCell ref="AA114:AC115"/>
    <mergeCell ref="AD114:AF115"/>
    <mergeCell ref="AJ114:AL115"/>
    <mergeCell ref="AM114:AO115"/>
    <mergeCell ref="AP114:AR115"/>
    <mergeCell ref="H114:K115"/>
    <mergeCell ref="AG114:AI115"/>
    <mergeCell ref="AY114:BA115"/>
    <mergeCell ref="AS116:AU117"/>
    <mergeCell ref="AV116:AX117"/>
    <mergeCell ref="BB116:BE117"/>
    <mergeCell ref="BF116:BH117"/>
    <mergeCell ref="BI116:BK117"/>
    <mergeCell ref="BL116:BN117"/>
    <mergeCell ref="BO116:BQ117"/>
    <mergeCell ref="BR116:CF117"/>
    <mergeCell ref="B116:D117"/>
    <mergeCell ref="E116:G117"/>
    <mergeCell ref="L116:Z117"/>
    <mergeCell ref="AA116:AC117"/>
    <mergeCell ref="AD116:AF117"/>
    <mergeCell ref="AJ116:AL117"/>
    <mergeCell ref="AM116:AO117"/>
    <mergeCell ref="AP116:AR117"/>
    <mergeCell ref="H116:K117"/>
    <mergeCell ref="AG116:AI117"/>
    <mergeCell ref="AY116:BA117"/>
    <mergeCell ref="AS118:AU119"/>
    <mergeCell ref="AV118:AX119"/>
    <mergeCell ref="BB118:BE119"/>
    <mergeCell ref="BF118:BH119"/>
    <mergeCell ref="BI118:BK119"/>
    <mergeCell ref="BL118:BN119"/>
    <mergeCell ref="BO118:BQ119"/>
    <mergeCell ref="BR118:CF119"/>
    <mergeCell ref="B118:D119"/>
    <mergeCell ref="E118:G119"/>
    <mergeCell ref="L118:Z119"/>
    <mergeCell ref="AA118:AC119"/>
    <mergeCell ref="AD118:AF119"/>
    <mergeCell ref="AJ118:AL119"/>
    <mergeCell ref="AM118:AO119"/>
    <mergeCell ref="AP118:AR119"/>
    <mergeCell ref="H118:K119"/>
    <mergeCell ref="AG118:AI119"/>
    <mergeCell ref="AY118:BA119"/>
    <mergeCell ref="AS120:AU121"/>
    <mergeCell ref="AV120:AX121"/>
    <mergeCell ref="BB120:BE121"/>
    <mergeCell ref="BF120:BH121"/>
    <mergeCell ref="BI120:BK121"/>
    <mergeCell ref="BL120:BN121"/>
    <mergeCell ref="BO120:BQ121"/>
    <mergeCell ref="BR120:CF121"/>
    <mergeCell ref="B120:D121"/>
    <mergeCell ref="E120:G121"/>
    <mergeCell ref="L120:Z121"/>
    <mergeCell ref="AA120:AC121"/>
    <mergeCell ref="AD120:AF121"/>
    <mergeCell ref="AJ120:AL121"/>
    <mergeCell ref="AM120:AO121"/>
    <mergeCell ref="AP120:AR121"/>
    <mergeCell ref="H120:K121"/>
    <mergeCell ref="AG120:AI121"/>
    <mergeCell ref="AY120:BA121"/>
    <mergeCell ref="AS122:AU123"/>
    <mergeCell ref="AV122:AX123"/>
    <mergeCell ref="BB122:BE123"/>
    <mergeCell ref="BF122:BH123"/>
    <mergeCell ref="BI122:BK123"/>
    <mergeCell ref="BL122:BN123"/>
    <mergeCell ref="BO122:BQ123"/>
    <mergeCell ref="BR122:CF123"/>
    <mergeCell ref="B122:D123"/>
    <mergeCell ref="E122:G123"/>
    <mergeCell ref="L122:Z123"/>
    <mergeCell ref="AA122:AC123"/>
    <mergeCell ref="AD122:AF123"/>
    <mergeCell ref="AJ122:AL123"/>
    <mergeCell ref="AM122:AO123"/>
    <mergeCell ref="AP122:AR123"/>
    <mergeCell ref="H122:K123"/>
    <mergeCell ref="AG122:AI123"/>
    <mergeCell ref="AY122:BA123"/>
    <mergeCell ref="AS124:AU125"/>
    <mergeCell ref="AV124:AX125"/>
    <mergeCell ref="BB124:BE125"/>
    <mergeCell ref="BF124:BH125"/>
    <mergeCell ref="BI124:BK125"/>
    <mergeCell ref="BL124:BN125"/>
    <mergeCell ref="BO124:BQ125"/>
    <mergeCell ref="BR124:CF125"/>
    <mergeCell ref="B124:D125"/>
    <mergeCell ref="E124:G125"/>
    <mergeCell ref="L124:Z125"/>
    <mergeCell ref="AA124:AC125"/>
    <mergeCell ref="AD124:AF125"/>
    <mergeCell ref="AJ124:AL125"/>
    <mergeCell ref="AM124:AO125"/>
    <mergeCell ref="AP124:AR125"/>
    <mergeCell ref="H124:K125"/>
    <mergeCell ref="AG124:AI125"/>
    <mergeCell ref="AY124:BA125"/>
    <mergeCell ref="AS126:AU127"/>
    <mergeCell ref="AV126:AX127"/>
    <mergeCell ref="BB126:BE127"/>
    <mergeCell ref="BF126:BH127"/>
    <mergeCell ref="BI126:BK127"/>
    <mergeCell ref="BL126:BN127"/>
    <mergeCell ref="BO126:BQ127"/>
    <mergeCell ref="BR126:CF127"/>
    <mergeCell ref="B126:D127"/>
    <mergeCell ref="E126:G127"/>
    <mergeCell ref="L126:Z127"/>
    <mergeCell ref="AA126:AC127"/>
    <mergeCell ref="AD126:AF127"/>
    <mergeCell ref="AJ126:AL127"/>
    <mergeCell ref="AM126:AO127"/>
    <mergeCell ref="AP126:AR127"/>
    <mergeCell ref="H126:K127"/>
    <mergeCell ref="AG126:AI127"/>
    <mergeCell ref="AY126:BA127"/>
    <mergeCell ref="AS128:AU129"/>
    <mergeCell ref="AV128:AX129"/>
    <mergeCell ref="BB128:BE129"/>
    <mergeCell ref="BF128:BH129"/>
    <mergeCell ref="BI128:BK129"/>
    <mergeCell ref="BL128:BN129"/>
    <mergeCell ref="BO128:BQ129"/>
    <mergeCell ref="BR128:CF129"/>
    <mergeCell ref="B128:D129"/>
    <mergeCell ref="E128:G129"/>
    <mergeCell ref="L128:Z129"/>
    <mergeCell ref="AA128:AC129"/>
    <mergeCell ref="AD128:AF129"/>
    <mergeCell ref="AJ128:AL129"/>
    <mergeCell ref="AM128:AO129"/>
    <mergeCell ref="AP128:AR129"/>
    <mergeCell ref="H128:K129"/>
    <mergeCell ref="AG128:AI129"/>
    <mergeCell ref="AY128:BA129"/>
    <mergeCell ref="AS130:AU131"/>
    <mergeCell ref="AV130:AX131"/>
    <mergeCell ref="BB130:BE131"/>
    <mergeCell ref="BF130:BH131"/>
    <mergeCell ref="BI130:BK131"/>
    <mergeCell ref="BL130:BN131"/>
    <mergeCell ref="BO130:BQ131"/>
    <mergeCell ref="BR130:CF131"/>
    <mergeCell ref="B130:D131"/>
    <mergeCell ref="E130:G131"/>
    <mergeCell ref="L130:Z131"/>
    <mergeCell ref="AA130:AC131"/>
    <mergeCell ref="AD130:AF131"/>
    <mergeCell ref="AJ130:AL131"/>
    <mergeCell ref="AM130:AO131"/>
    <mergeCell ref="AP130:AR131"/>
    <mergeCell ref="H130:K131"/>
    <mergeCell ref="AG130:AI131"/>
    <mergeCell ref="AY130:BA131"/>
    <mergeCell ref="AS132:AU133"/>
    <mergeCell ref="AV132:AX133"/>
    <mergeCell ref="BB132:BE133"/>
    <mergeCell ref="BF132:BH133"/>
    <mergeCell ref="BI132:BK133"/>
    <mergeCell ref="BL132:BN133"/>
    <mergeCell ref="BO132:BQ133"/>
    <mergeCell ref="BR132:CF133"/>
    <mergeCell ref="B132:D133"/>
    <mergeCell ref="E132:G133"/>
    <mergeCell ref="L132:Z133"/>
    <mergeCell ref="AA132:AC133"/>
    <mergeCell ref="AD132:AF133"/>
    <mergeCell ref="AJ132:AL133"/>
    <mergeCell ref="AM132:AO133"/>
    <mergeCell ref="AP132:AR133"/>
    <mergeCell ref="H132:K133"/>
    <mergeCell ref="AG132:AI133"/>
    <mergeCell ref="AY132:BA133"/>
    <mergeCell ref="AS134:AU135"/>
    <mergeCell ref="AV134:AX135"/>
    <mergeCell ref="BB134:BE135"/>
    <mergeCell ref="BF134:BH135"/>
    <mergeCell ref="BI134:BK135"/>
    <mergeCell ref="BL134:BN135"/>
    <mergeCell ref="BO134:BQ135"/>
    <mergeCell ref="BR134:CF135"/>
    <mergeCell ref="B134:D135"/>
    <mergeCell ref="E134:G135"/>
    <mergeCell ref="L134:Z135"/>
    <mergeCell ref="AA134:AC135"/>
    <mergeCell ref="AD134:AF135"/>
    <mergeCell ref="AJ134:AL135"/>
    <mergeCell ref="AM134:AO135"/>
    <mergeCell ref="AP134:AR135"/>
    <mergeCell ref="H134:K135"/>
    <mergeCell ref="AG134:AI135"/>
    <mergeCell ref="AY134:BA135"/>
    <mergeCell ref="AS136:AU137"/>
    <mergeCell ref="AV136:AX137"/>
    <mergeCell ref="BB136:BE137"/>
    <mergeCell ref="BF136:BH137"/>
    <mergeCell ref="BI136:BK137"/>
    <mergeCell ref="BL136:BN137"/>
    <mergeCell ref="BO136:BQ137"/>
    <mergeCell ref="BR136:CF137"/>
    <mergeCell ref="B136:D137"/>
    <mergeCell ref="E136:G137"/>
    <mergeCell ref="L136:Z137"/>
    <mergeCell ref="AA136:AC137"/>
    <mergeCell ref="AD136:AF137"/>
    <mergeCell ref="AJ136:AL137"/>
    <mergeCell ref="AM136:AO137"/>
    <mergeCell ref="AP136:AR137"/>
    <mergeCell ref="H136:K137"/>
    <mergeCell ref="AG136:AI137"/>
    <mergeCell ref="AY136:BA137"/>
    <mergeCell ref="AS138:AU139"/>
    <mergeCell ref="AV138:AX139"/>
    <mergeCell ref="BB138:BE139"/>
    <mergeCell ref="BF138:BH139"/>
    <mergeCell ref="BI138:BK139"/>
    <mergeCell ref="BL138:BN139"/>
    <mergeCell ref="BO138:BQ139"/>
    <mergeCell ref="BR138:CF139"/>
    <mergeCell ref="B138:D139"/>
    <mergeCell ref="E138:G139"/>
    <mergeCell ref="L138:Z139"/>
    <mergeCell ref="AA138:AC139"/>
    <mergeCell ref="AD138:AF139"/>
    <mergeCell ref="AJ138:AL139"/>
    <mergeCell ref="AM138:AO139"/>
    <mergeCell ref="AP138:AR139"/>
    <mergeCell ref="H138:K139"/>
    <mergeCell ref="AG138:AI139"/>
    <mergeCell ref="AY138:BA139"/>
    <mergeCell ref="AS140:AU141"/>
    <mergeCell ref="AV140:AX141"/>
    <mergeCell ref="BB140:BE141"/>
    <mergeCell ref="BF140:BH141"/>
    <mergeCell ref="BI140:BK141"/>
    <mergeCell ref="BL140:BN141"/>
    <mergeCell ref="BO140:BQ141"/>
    <mergeCell ref="BR140:CF141"/>
    <mergeCell ref="B140:D141"/>
    <mergeCell ref="E140:G141"/>
    <mergeCell ref="L140:Z141"/>
    <mergeCell ref="AA140:AC141"/>
    <mergeCell ref="AD140:AF141"/>
    <mergeCell ref="AJ140:AL141"/>
    <mergeCell ref="AM140:AO141"/>
    <mergeCell ref="AP140:AR141"/>
    <mergeCell ref="H140:K141"/>
    <mergeCell ref="AG140:AI141"/>
    <mergeCell ref="AY140:BA141"/>
    <mergeCell ref="AS142:AU143"/>
    <mergeCell ref="AV142:AX143"/>
    <mergeCell ref="BB142:BE143"/>
    <mergeCell ref="BF142:BH143"/>
    <mergeCell ref="BI142:BK143"/>
    <mergeCell ref="BL142:BN143"/>
    <mergeCell ref="BO142:BQ143"/>
    <mergeCell ref="BR142:CF143"/>
    <mergeCell ref="B142:D143"/>
    <mergeCell ref="E142:G143"/>
    <mergeCell ref="L142:Z143"/>
    <mergeCell ref="AA142:AC143"/>
    <mergeCell ref="AD142:AF143"/>
    <mergeCell ref="AJ142:AL143"/>
    <mergeCell ref="AM142:AO143"/>
    <mergeCell ref="AP142:AR143"/>
    <mergeCell ref="H142:K143"/>
    <mergeCell ref="AG142:AI143"/>
    <mergeCell ref="AY142:BA143"/>
    <mergeCell ref="AS144:AU145"/>
    <mergeCell ref="AV144:AX145"/>
    <mergeCell ref="BB144:BE145"/>
    <mergeCell ref="BF144:BH145"/>
    <mergeCell ref="BI144:BK145"/>
    <mergeCell ref="BL144:BN145"/>
    <mergeCell ref="BO144:BQ145"/>
    <mergeCell ref="BR144:CF145"/>
    <mergeCell ref="B144:D145"/>
    <mergeCell ref="E144:G145"/>
    <mergeCell ref="L144:Z145"/>
    <mergeCell ref="AA144:AC145"/>
    <mergeCell ref="AD144:AF145"/>
    <mergeCell ref="AJ144:AL145"/>
    <mergeCell ref="AM144:AO145"/>
    <mergeCell ref="AP144:AR145"/>
    <mergeCell ref="H144:K145"/>
    <mergeCell ref="AG144:AI145"/>
    <mergeCell ref="AY144:BA145"/>
    <mergeCell ref="AS146:AU147"/>
    <mergeCell ref="AV146:AX147"/>
    <mergeCell ref="BB146:BE147"/>
    <mergeCell ref="BF146:BH147"/>
    <mergeCell ref="BI146:BK147"/>
    <mergeCell ref="BL146:BN147"/>
    <mergeCell ref="BO146:BQ147"/>
    <mergeCell ref="BR146:CF147"/>
    <mergeCell ref="B146:D147"/>
    <mergeCell ref="E146:G147"/>
    <mergeCell ref="L146:Z147"/>
    <mergeCell ref="AA146:AC147"/>
    <mergeCell ref="AD146:AF147"/>
    <mergeCell ref="AJ146:AL147"/>
    <mergeCell ref="AM146:AO147"/>
    <mergeCell ref="AP146:AR147"/>
    <mergeCell ref="H146:K147"/>
    <mergeCell ref="AG146:AI147"/>
    <mergeCell ref="AY146:BA147"/>
    <mergeCell ref="BO150:BQ151"/>
    <mergeCell ref="BR150:CF151"/>
    <mergeCell ref="B150:D151"/>
    <mergeCell ref="E150:G151"/>
    <mergeCell ref="L150:Z151"/>
    <mergeCell ref="AA150:AC151"/>
    <mergeCell ref="AD150:AF151"/>
    <mergeCell ref="AJ150:AL151"/>
    <mergeCell ref="AM150:AO151"/>
    <mergeCell ref="AP150:AR151"/>
    <mergeCell ref="H150:K151"/>
    <mergeCell ref="AG150:AI151"/>
    <mergeCell ref="AY150:BA151"/>
    <mergeCell ref="AS148:AU149"/>
    <mergeCell ref="AV148:AX149"/>
    <mergeCell ref="BB148:BE149"/>
    <mergeCell ref="BF148:BH149"/>
    <mergeCell ref="BI148:BK149"/>
    <mergeCell ref="BL148:BN149"/>
    <mergeCell ref="BO148:BQ149"/>
    <mergeCell ref="BR148:CF149"/>
    <mergeCell ref="B148:D149"/>
    <mergeCell ref="E148:G149"/>
    <mergeCell ref="L148:Z149"/>
    <mergeCell ref="AA148:AC149"/>
    <mergeCell ref="AD148:AF149"/>
    <mergeCell ref="AJ148:AL149"/>
    <mergeCell ref="AM148:AO149"/>
    <mergeCell ref="AP148:AR149"/>
    <mergeCell ref="H148:K149"/>
    <mergeCell ref="AG148:AI149"/>
    <mergeCell ref="AY148:BA149"/>
    <mergeCell ref="CJ54:CJ55"/>
    <mergeCell ref="CG56:CG57"/>
    <mergeCell ref="CH56:CH57"/>
    <mergeCell ref="CI56:CI57"/>
    <mergeCell ref="CJ56:CJ57"/>
    <mergeCell ref="BR62:CF63"/>
    <mergeCell ref="BR52:CF53"/>
    <mergeCell ref="AS152:AU153"/>
    <mergeCell ref="AV152:AX153"/>
    <mergeCell ref="BB152:BE153"/>
    <mergeCell ref="BF152:BH153"/>
    <mergeCell ref="BI152:BK153"/>
    <mergeCell ref="BL152:BN153"/>
    <mergeCell ref="BO152:BQ153"/>
    <mergeCell ref="BR152:CF153"/>
    <mergeCell ref="B152:D153"/>
    <mergeCell ref="E152:G153"/>
    <mergeCell ref="L152:Z153"/>
    <mergeCell ref="AA152:AC153"/>
    <mergeCell ref="AD152:AF153"/>
    <mergeCell ref="AJ152:AL153"/>
    <mergeCell ref="AM152:AO153"/>
    <mergeCell ref="AP152:AR153"/>
    <mergeCell ref="H152:K153"/>
    <mergeCell ref="AG152:AI153"/>
    <mergeCell ref="AY152:BA153"/>
    <mergeCell ref="AS150:AU151"/>
    <mergeCell ref="AV150:AX151"/>
    <mergeCell ref="BB150:BE151"/>
    <mergeCell ref="BF150:BH151"/>
    <mergeCell ref="BI150:BK151"/>
    <mergeCell ref="BL150:BN151"/>
    <mergeCell ref="AM70:AO71"/>
    <mergeCell ref="B14:G16"/>
    <mergeCell ref="AV17:AX19"/>
    <mergeCell ref="AA50:AC51"/>
    <mergeCell ref="AD48:AF49"/>
    <mergeCell ref="AD50:AF51"/>
    <mergeCell ref="AJ48:AL49"/>
    <mergeCell ref="CK18:CM19"/>
    <mergeCell ref="CN18:CP19"/>
    <mergeCell ref="CQ18:CS19"/>
    <mergeCell ref="L64:Z65"/>
    <mergeCell ref="L62:Z63"/>
    <mergeCell ref="L60:Z61"/>
    <mergeCell ref="L58:Z59"/>
    <mergeCell ref="L52:Z53"/>
    <mergeCell ref="L50:Z51"/>
    <mergeCell ref="L48:Z49"/>
    <mergeCell ref="L46:Z47"/>
    <mergeCell ref="L40:Z41"/>
    <mergeCell ref="CJ64:CJ65"/>
    <mergeCell ref="CG58:CG59"/>
    <mergeCell ref="CH58:CH59"/>
    <mergeCell ref="CI58:CI59"/>
    <mergeCell ref="CJ58:CJ59"/>
    <mergeCell ref="BR60:CF61"/>
    <mergeCell ref="CG60:CG61"/>
    <mergeCell ref="CH60:CH61"/>
    <mergeCell ref="CI60:CI61"/>
    <mergeCell ref="CJ60:CJ61"/>
    <mergeCell ref="CG54:CG55"/>
    <mergeCell ref="CH54:CH55"/>
    <mergeCell ref="CI54:CI55"/>
    <mergeCell ref="AG72:AI73"/>
    <mergeCell ref="AG74:AI75"/>
    <mergeCell ref="AG76:AI77"/>
    <mergeCell ref="AG78:AI79"/>
    <mergeCell ref="V4:AA5"/>
    <mergeCell ref="AB4:AC5"/>
    <mergeCell ref="V6:AA7"/>
    <mergeCell ref="AB6:AC7"/>
    <mergeCell ref="V8:AA9"/>
    <mergeCell ref="AB8:AC9"/>
    <mergeCell ref="CC8:CF9"/>
    <mergeCell ref="CC11:CF12"/>
    <mergeCell ref="E70:G71"/>
    <mergeCell ref="B72:D73"/>
    <mergeCell ref="E44:G45"/>
    <mergeCell ref="B46:D47"/>
    <mergeCell ref="E46:G47"/>
    <mergeCell ref="H58:K59"/>
    <mergeCell ref="H60:K61"/>
    <mergeCell ref="H62:K63"/>
    <mergeCell ref="H64:K65"/>
    <mergeCell ref="H66:K67"/>
    <mergeCell ref="H68:K69"/>
    <mergeCell ref="H70:K71"/>
    <mergeCell ref="H72:K73"/>
    <mergeCell ref="J11:M12"/>
    <mergeCell ref="BR56:CF57"/>
    <mergeCell ref="AV72:AX73"/>
    <mergeCell ref="BB72:BE73"/>
    <mergeCell ref="L68:Z69"/>
    <mergeCell ref="AP68:AR69"/>
    <mergeCell ref="AS70:AU71"/>
    <mergeCell ref="AY70:BA71"/>
    <mergeCell ref="AY28:BA29"/>
    <mergeCell ref="AY30:BA31"/>
    <mergeCell ref="AY32:BA33"/>
    <mergeCell ref="AY34:BA35"/>
    <mergeCell ref="AY36:BA37"/>
    <mergeCell ref="BB32:BE33"/>
    <mergeCell ref="L32:Z33"/>
    <mergeCell ref="AP32:AR33"/>
    <mergeCell ref="AS32:AU33"/>
    <mergeCell ref="AD32:AF33"/>
    <mergeCell ref="AD34:AF35"/>
    <mergeCell ref="AJ32:AL33"/>
    <mergeCell ref="AM32:AO33"/>
    <mergeCell ref="AJ34:AL35"/>
    <mergeCell ref="AM34:AO35"/>
    <mergeCell ref="L30:Z31"/>
    <mergeCell ref="AP30:AR31"/>
    <mergeCell ref="AS30:AU31"/>
    <mergeCell ref="AA32:AC33"/>
    <mergeCell ref="AA34:AC35"/>
    <mergeCell ref="AG52:AI53"/>
    <mergeCell ref="AG54:AI55"/>
    <mergeCell ref="AG56:AI57"/>
    <mergeCell ref="AG58:AI59"/>
    <mergeCell ref="AG60:AI61"/>
    <mergeCell ref="AG62:AI63"/>
    <mergeCell ref="AG64:AI65"/>
    <mergeCell ref="AG66:AI67"/>
    <mergeCell ref="AG68:AI69"/>
    <mergeCell ref="AG70:AI71"/>
    <mergeCell ref="AJ70:AL71"/>
    <mergeCell ref="AY80:BA81"/>
    <mergeCell ref="AY82:BA83"/>
    <mergeCell ref="AY84:BA85"/>
    <mergeCell ref="AY86:BA87"/>
    <mergeCell ref="AY88:BA89"/>
    <mergeCell ref="AY90:BA91"/>
    <mergeCell ref="AY92:BA93"/>
    <mergeCell ref="AY94:BA95"/>
    <mergeCell ref="AY96:BA97"/>
    <mergeCell ref="AY98:BA99"/>
    <mergeCell ref="AY100:BA101"/>
    <mergeCell ref="AY102:BA103"/>
    <mergeCell ref="AY104:BA105"/>
    <mergeCell ref="AY106:BA107"/>
    <mergeCell ref="AY108:BA109"/>
    <mergeCell ref="AY110:BA111"/>
    <mergeCell ref="AY38:BA39"/>
    <mergeCell ref="AY40:BA41"/>
    <mergeCell ref="AY42:BA43"/>
    <mergeCell ref="AY44:BA45"/>
    <mergeCell ref="AY46:BA47"/>
    <mergeCell ref="AY48:BA49"/>
    <mergeCell ref="AY50:BA51"/>
    <mergeCell ref="AY52:BA53"/>
    <mergeCell ref="AY54:BA55"/>
    <mergeCell ref="AY56:BA57"/>
    <mergeCell ref="AY58:BA59"/>
    <mergeCell ref="AY60:BA61"/>
    <mergeCell ref="AY62:BA63"/>
    <mergeCell ref="AY64:BA65"/>
    <mergeCell ref="AY66:BA67"/>
    <mergeCell ref="AY68:BA69"/>
    <mergeCell ref="CH44:CH45"/>
    <mergeCell ref="CH36:CH37"/>
    <mergeCell ref="CH28:CH29"/>
    <mergeCell ref="CH20:CH21"/>
    <mergeCell ref="CG76:CG77"/>
    <mergeCell ref="CG78:CG79"/>
    <mergeCell ref="CG80:CG81"/>
    <mergeCell ref="CG82:CG83"/>
    <mergeCell ref="CG84:CG85"/>
    <mergeCell ref="CG86:CG87"/>
    <mergeCell ref="CG88:CG89"/>
    <mergeCell ref="CG90:CG91"/>
    <mergeCell ref="CG92:CG93"/>
    <mergeCell ref="CG94:CG95"/>
    <mergeCell ref="CG96:CG97"/>
    <mergeCell ref="CG98:CG99"/>
    <mergeCell ref="CG100:CG101"/>
    <mergeCell ref="CG70:CG71"/>
    <mergeCell ref="CH70:CH71"/>
    <mergeCell ref="CG26:CG27"/>
    <mergeCell ref="CH26:CH27"/>
    <mergeCell ref="CH76:CH77"/>
    <mergeCell ref="CH88:CH89"/>
    <mergeCell ref="CH100:CH101"/>
    <mergeCell ref="BV8:CB9"/>
    <mergeCell ref="BU11:CB12"/>
    <mergeCell ref="B11:I12"/>
    <mergeCell ref="B8:I9"/>
    <mergeCell ref="J8:M9"/>
    <mergeCell ref="CG136:CG137"/>
    <mergeCell ref="CG138:CG139"/>
    <mergeCell ref="CG140:CG141"/>
    <mergeCell ref="CG142:CG143"/>
    <mergeCell ref="CG144:CG145"/>
    <mergeCell ref="CG146:CG147"/>
    <mergeCell ref="CG148:CG149"/>
    <mergeCell ref="CG150:CG151"/>
    <mergeCell ref="CG152:CG153"/>
    <mergeCell ref="CG102:CG103"/>
    <mergeCell ref="CG104:CG105"/>
    <mergeCell ref="CG106:CG107"/>
    <mergeCell ref="CG108:CG109"/>
    <mergeCell ref="CG110:CG111"/>
    <mergeCell ref="CG112:CG113"/>
    <mergeCell ref="CG114:CG115"/>
    <mergeCell ref="CG116:CG117"/>
    <mergeCell ref="CG118:CG119"/>
    <mergeCell ref="CG120:CG121"/>
    <mergeCell ref="CG122:CG123"/>
    <mergeCell ref="CG124:CG125"/>
    <mergeCell ref="CG126:CG127"/>
    <mergeCell ref="CG128:CG129"/>
    <mergeCell ref="CG130:CG131"/>
    <mergeCell ref="CG132:CG133"/>
    <mergeCell ref="CG134:CG135"/>
    <mergeCell ref="AY78:BA79"/>
  </mergeCells>
  <dataValidations count="4">
    <dataValidation type="list" allowBlank="1" showInputMessage="1" showErrorMessage="1" sqref="H20 H76 H22 H24 H26 H28 H30 H32 H34 H36 H38 H40 H42 H44 H46 H48 H50 H52 H54 H56 H58 H60 H62 H64 H66 H68 H70 H72 H74 H78 H80 H82 H84 H86 H88 H90 H92 H94 H96 H98 H100 H102 H104 H106 H108 H110 H112 H114 H116 H118 H120 H122 H124 H126 H128 H142 H144 H146 H148 H150 H152 H130 H132 H134 H136 H138 H140">
      <formula1>LernKat</formula1>
    </dataValidation>
    <dataValidation type="list" allowBlank="1" showInputMessage="1" showErrorMessage="1" sqref="L21:Z21 L23:Z23 L25:Z25 L27:Z27 L29:Z29 L31:Z31 L33:Z33 L35:Z35 L37:Z37 L39:Z39 L41:Z41 L43:Z43 L45:Z45 L47:Z47 L49:Z49 L51:Z51 L53:Z53 L55:Z55 L57:Z57 L59:Z59 L61:Z61 L63:Z63 L65:Z65 L67:Z67 L69:Z69 L71:Z71 L73:Z73 L75:Z75 L77:Z77 L79:Z79 L81:Z81 L83:Z83 L85:Z85 L87:Z87 L89:Z89 L91:Z91 L93:Z93 L95:Z95 L97:Z97 L99:Z99 L101:Z101 L103:Z103 L105:Z105 L107:Z107 L109:Z109 L111:Z111 L113:Z113 L115:Z115 L117:Z117 L119:Z119 L121:Z121 L123:Z123 L125:Z125 L127:Z127 L129:Z129 L143:Z143 L145:Z145 L147:Z147 L149:Z149 L151:Z151 L153:Z153 L131:Z131 L133:Z133 L135:Z135 L137:Z137 L139:Z139 L141:Z141">
      <formula1>INDIRECT($K21)</formula1>
    </dataValidation>
    <dataValidation type="list" allowBlank="1" showInputMessage="1" showErrorMessage="1" sqref="L20:Z20 L22:Z22 L24:Z24 L26:Z26 L28:Z28 L30:Z30 L32:Z32 L34:Z34 L36:Z36 L38:Z38 L40:Z40 L42:Z42 L44:Z44 L46:Z46 L48:Z48 L50:Z50 L52:Z52 L54:Z54 L56:Z56 L58:Z58 L60:Z60 L62:Z62 L64:Z64 L66:Z66 L68:Z68 L70:Z70 L72:Z72 L74:Z74 L76:Z76 L78:Z78 L80:Z80 L82:Z82 L84:Z84 L86:Z86 L88:Z88 L90:Z90 L92:Z92 L94:Z94 L96:Z96 L98:Z98 L100:Z100 L102:Z102 L104:Z104 L106:Z106 L108:Z108 L110:Z110 L112:Z112 L114:Z114 L116:Z116 L118:Z118 L120:Z120 L122:Z122 L124:Z124 L126:Z126 L128:Z128 L142:Z142 L144:Z144 L146:Z146 L148:Z148 L150:Z150 L152:Z152 L130:Z130 L132:Z132 L134:Z134 L136:Z136 L138:Z138 L140:Z140">
      <formula1>INDIRECT($H20)</formula1>
    </dataValidation>
    <dataValidation type="list" allowBlank="1" showInputMessage="1" showErrorMessage="1" sqref="AP6:BC9">
      <formula1>KlassenListe2</formula1>
    </dataValidation>
  </dataValidations>
  <pageMargins left="0.39370078740157483" right="0.39370078740157483" top="0.39370078740157483" bottom="0.39370078740157483" header="0.51181102362204722" footer="0.51181102362204722"/>
  <pageSetup paperSize="9" scale="26"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W537"/>
  <sheetViews>
    <sheetView view="pageLayout" topLeftCell="A37" zoomScale="70" zoomScaleNormal="50" zoomScalePageLayoutView="70" workbookViewId="0">
      <selection activeCell="BF2" sqref="BF2"/>
    </sheetView>
  </sheetViews>
  <sheetFormatPr baseColWidth="10" defaultRowHeight="20.25" x14ac:dyDescent="0.2"/>
  <cols>
    <col min="1" max="1" width="3" style="8" customWidth="1"/>
    <col min="2" max="93" width="3.42578125" style="8" customWidth="1"/>
    <col min="94" max="101" width="3.42578125" style="15" customWidth="1"/>
    <col min="102" max="265" width="11.42578125" style="8"/>
    <col min="266" max="357" width="3.42578125" style="8" customWidth="1"/>
    <col min="358" max="521" width="11.42578125" style="8"/>
    <col min="522" max="613" width="3.42578125" style="8" customWidth="1"/>
    <col min="614" max="777" width="11.42578125" style="8"/>
    <col min="778" max="869" width="3.42578125" style="8" customWidth="1"/>
    <col min="870" max="1033" width="11.42578125" style="8"/>
    <col min="1034" max="1125" width="3.42578125" style="8" customWidth="1"/>
    <col min="1126" max="1289" width="11.42578125" style="8"/>
    <col min="1290" max="1381" width="3.42578125" style="8" customWidth="1"/>
    <col min="1382" max="1545" width="11.42578125" style="8"/>
    <col min="1546" max="1637" width="3.42578125" style="8" customWidth="1"/>
    <col min="1638" max="1801" width="11.42578125" style="8"/>
    <col min="1802" max="1893" width="3.42578125" style="8" customWidth="1"/>
    <col min="1894" max="2057" width="11.42578125" style="8"/>
    <col min="2058" max="2149" width="3.42578125" style="8" customWidth="1"/>
    <col min="2150" max="2313" width="11.42578125" style="8"/>
    <col min="2314" max="2405" width="3.42578125" style="8" customWidth="1"/>
    <col min="2406" max="2569" width="11.42578125" style="8"/>
    <col min="2570" max="2661" width="3.42578125" style="8" customWidth="1"/>
    <col min="2662" max="2825" width="11.42578125" style="8"/>
    <col min="2826" max="2917" width="3.42578125" style="8" customWidth="1"/>
    <col min="2918" max="3081" width="11.42578125" style="8"/>
    <col min="3082" max="3173" width="3.42578125" style="8" customWidth="1"/>
    <col min="3174" max="3337" width="11.42578125" style="8"/>
    <col min="3338" max="3429" width="3.42578125" style="8" customWidth="1"/>
    <col min="3430" max="3593" width="11.42578125" style="8"/>
    <col min="3594" max="3685" width="3.42578125" style="8" customWidth="1"/>
    <col min="3686" max="3849" width="11.42578125" style="8"/>
    <col min="3850" max="3941" width="3.42578125" style="8" customWidth="1"/>
    <col min="3942" max="4105" width="11.42578125" style="8"/>
    <col min="4106" max="4197" width="3.42578125" style="8" customWidth="1"/>
    <col min="4198" max="4361" width="11.42578125" style="8"/>
    <col min="4362" max="4453" width="3.42578125" style="8" customWidth="1"/>
    <col min="4454" max="4617" width="11.42578125" style="8"/>
    <col min="4618" max="4709" width="3.42578125" style="8" customWidth="1"/>
    <col min="4710" max="4873" width="11.42578125" style="8"/>
    <col min="4874" max="4965" width="3.42578125" style="8" customWidth="1"/>
    <col min="4966" max="5129" width="11.42578125" style="8"/>
    <col min="5130" max="5221" width="3.42578125" style="8" customWidth="1"/>
    <col min="5222" max="5385" width="11.42578125" style="8"/>
    <col min="5386" max="5477" width="3.42578125" style="8" customWidth="1"/>
    <col min="5478" max="5641" width="11.42578125" style="8"/>
    <col min="5642" max="5733" width="3.42578125" style="8" customWidth="1"/>
    <col min="5734" max="5897" width="11.42578125" style="8"/>
    <col min="5898" max="5989" width="3.42578125" style="8" customWidth="1"/>
    <col min="5990" max="6153" width="11.42578125" style="8"/>
    <col min="6154" max="6245" width="3.42578125" style="8" customWidth="1"/>
    <col min="6246" max="6409" width="11.42578125" style="8"/>
    <col min="6410" max="6501" width="3.42578125" style="8" customWidth="1"/>
    <col min="6502" max="6665" width="11.42578125" style="8"/>
    <col min="6666" max="6757" width="3.42578125" style="8" customWidth="1"/>
    <col min="6758" max="6921" width="11.42578125" style="8"/>
    <col min="6922" max="7013" width="3.42578125" style="8" customWidth="1"/>
    <col min="7014" max="7177" width="11.42578125" style="8"/>
    <col min="7178" max="7269" width="3.42578125" style="8" customWidth="1"/>
    <col min="7270" max="7433" width="11.42578125" style="8"/>
    <col min="7434" max="7525" width="3.42578125" style="8" customWidth="1"/>
    <col min="7526" max="7689" width="11.42578125" style="8"/>
    <col min="7690" max="7781" width="3.42578125" style="8" customWidth="1"/>
    <col min="7782" max="7945" width="11.42578125" style="8"/>
    <col min="7946" max="8037" width="3.42578125" style="8" customWidth="1"/>
    <col min="8038" max="8201" width="11.42578125" style="8"/>
    <col min="8202" max="8293" width="3.42578125" style="8" customWidth="1"/>
    <col min="8294" max="8457" width="11.42578125" style="8"/>
    <col min="8458" max="8549" width="3.42578125" style="8" customWidth="1"/>
    <col min="8550" max="8713" width="11.42578125" style="8"/>
    <col min="8714" max="8805" width="3.42578125" style="8" customWidth="1"/>
    <col min="8806" max="8969" width="11.42578125" style="8"/>
    <col min="8970" max="9061" width="3.42578125" style="8" customWidth="1"/>
    <col min="9062" max="9225" width="11.42578125" style="8"/>
    <col min="9226" max="9317" width="3.42578125" style="8" customWidth="1"/>
    <col min="9318" max="9481" width="11.42578125" style="8"/>
    <col min="9482" max="9573" width="3.42578125" style="8" customWidth="1"/>
    <col min="9574" max="9737" width="11.42578125" style="8"/>
    <col min="9738" max="9829" width="3.42578125" style="8" customWidth="1"/>
    <col min="9830" max="9993" width="11.42578125" style="8"/>
    <col min="9994" max="10085" width="3.42578125" style="8" customWidth="1"/>
    <col min="10086" max="10249" width="11.42578125" style="8"/>
    <col min="10250" max="10341" width="3.42578125" style="8" customWidth="1"/>
    <col min="10342" max="10505" width="11.42578125" style="8"/>
    <col min="10506" max="10597" width="3.42578125" style="8" customWidth="1"/>
    <col min="10598" max="10761" width="11.42578125" style="8"/>
    <col min="10762" max="10853" width="3.42578125" style="8" customWidth="1"/>
    <col min="10854" max="11017" width="11.42578125" style="8"/>
    <col min="11018" max="11109" width="3.42578125" style="8" customWidth="1"/>
    <col min="11110" max="11273" width="11.42578125" style="8"/>
    <col min="11274" max="11365" width="3.42578125" style="8" customWidth="1"/>
    <col min="11366" max="11529" width="11.42578125" style="8"/>
    <col min="11530" max="11621" width="3.42578125" style="8" customWidth="1"/>
    <col min="11622" max="11785" width="11.42578125" style="8"/>
    <col min="11786" max="11877" width="3.42578125" style="8" customWidth="1"/>
    <col min="11878" max="12041" width="11.42578125" style="8"/>
    <col min="12042" max="12133" width="3.42578125" style="8" customWidth="1"/>
    <col min="12134" max="12297" width="11.42578125" style="8"/>
    <col min="12298" max="12389" width="3.42578125" style="8" customWidth="1"/>
    <col min="12390" max="12553" width="11.42578125" style="8"/>
    <col min="12554" max="12645" width="3.42578125" style="8" customWidth="1"/>
    <col min="12646" max="12809" width="11.42578125" style="8"/>
    <col min="12810" max="12901" width="3.42578125" style="8" customWidth="1"/>
    <col min="12902" max="13065" width="11.42578125" style="8"/>
    <col min="13066" max="13157" width="3.42578125" style="8" customWidth="1"/>
    <col min="13158" max="13321" width="11.42578125" style="8"/>
    <col min="13322" max="13413" width="3.42578125" style="8" customWidth="1"/>
    <col min="13414" max="13577" width="11.42578125" style="8"/>
    <col min="13578" max="13669" width="3.42578125" style="8" customWidth="1"/>
    <col min="13670" max="13833" width="11.42578125" style="8"/>
    <col min="13834" max="13925" width="3.42578125" style="8" customWidth="1"/>
    <col min="13926" max="14089" width="11.42578125" style="8"/>
    <col min="14090" max="14181" width="3.42578125" style="8" customWidth="1"/>
    <col min="14182" max="14345" width="11.42578125" style="8"/>
    <col min="14346" max="14437" width="3.42578125" style="8" customWidth="1"/>
    <col min="14438" max="14601" width="11.42578125" style="8"/>
    <col min="14602" max="14693" width="3.42578125" style="8" customWidth="1"/>
    <col min="14694" max="14857" width="11.42578125" style="8"/>
    <col min="14858" max="14949" width="3.42578125" style="8" customWidth="1"/>
    <col min="14950" max="15113" width="11.42578125" style="8"/>
    <col min="15114" max="15205" width="3.42578125" style="8" customWidth="1"/>
    <col min="15206" max="15369" width="11.42578125" style="8"/>
    <col min="15370" max="15461" width="3.42578125" style="8" customWidth="1"/>
    <col min="15462" max="15625" width="11.42578125" style="8"/>
    <col min="15626" max="15717" width="3.42578125" style="8" customWidth="1"/>
    <col min="15718" max="15881" width="11.42578125" style="8"/>
    <col min="15882" max="15973" width="3.42578125" style="8" customWidth="1"/>
    <col min="15974" max="16137" width="11.42578125" style="8"/>
    <col min="16138" max="16229" width="3.42578125" style="8" customWidth="1"/>
    <col min="16230" max="16384" width="11.42578125" style="8"/>
  </cols>
  <sheetData>
    <row r="1" spans="1:80" ht="14.1" customHeight="1" thickTop="1" x14ac:dyDescent="0.2">
      <c r="S1" s="9"/>
      <c r="T1" s="427" t="s">
        <v>0</v>
      </c>
      <c r="U1" s="427"/>
      <c r="V1" s="427"/>
      <c r="W1" s="430"/>
      <c r="X1" s="431"/>
      <c r="Y1" s="431"/>
      <c r="Z1" s="431"/>
      <c r="AA1" s="431"/>
      <c r="AB1" s="431"/>
      <c r="AC1" s="431"/>
      <c r="AD1" s="431"/>
      <c r="AE1" s="431"/>
      <c r="AF1" s="431"/>
      <c r="AG1" s="431"/>
      <c r="AH1" s="431"/>
      <c r="AI1" s="431"/>
      <c r="AJ1" s="431"/>
      <c r="AK1" s="427" t="s">
        <v>1</v>
      </c>
      <c r="AL1" s="427"/>
      <c r="AM1" s="427"/>
      <c r="AN1" s="427">
        <f>Grad</f>
        <v>5</v>
      </c>
      <c r="AO1" s="427"/>
      <c r="AP1" s="427"/>
      <c r="AQ1" s="10"/>
      <c r="AR1" s="118"/>
      <c r="AT1" s="16"/>
      <c r="AU1" s="16"/>
      <c r="AV1" s="16"/>
      <c r="AW1" s="16"/>
      <c r="AX1" s="16"/>
      <c r="AY1" s="16"/>
      <c r="AZ1" s="16"/>
    </row>
    <row r="2" spans="1:80" ht="14.1" customHeight="1" x14ac:dyDescent="0.2">
      <c r="S2" s="11"/>
      <c r="T2" s="428"/>
      <c r="U2" s="428"/>
      <c r="V2" s="428"/>
      <c r="W2" s="432"/>
      <c r="X2" s="432"/>
      <c r="Y2" s="432"/>
      <c r="Z2" s="432"/>
      <c r="AA2" s="432"/>
      <c r="AB2" s="432"/>
      <c r="AC2" s="432"/>
      <c r="AD2" s="432"/>
      <c r="AE2" s="432"/>
      <c r="AF2" s="432"/>
      <c r="AG2" s="432"/>
      <c r="AH2" s="432"/>
      <c r="AI2" s="432"/>
      <c r="AJ2" s="432"/>
      <c r="AK2" s="428"/>
      <c r="AL2" s="428"/>
      <c r="AM2" s="428"/>
      <c r="AN2" s="428"/>
      <c r="AO2" s="428"/>
      <c r="AP2" s="428"/>
      <c r="AQ2" s="12"/>
      <c r="AR2" s="108"/>
      <c r="AT2" s="16"/>
      <c r="AU2" s="16"/>
      <c r="AV2" s="16"/>
      <c r="AW2" s="16"/>
      <c r="AX2" s="16"/>
      <c r="AY2" s="16"/>
      <c r="AZ2" s="16"/>
    </row>
    <row r="3" spans="1:80" ht="14.1" customHeight="1" x14ac:dyDescent="0.2">
      <c r="A3" s="84" t="s">
        <v>6</v>
      </c>
      <c r="S3" s="11"/>
      <c r="T3" s="428"/>
      <c r="U3" s="428"/>
      <c r="V3" s="428"/>
      <c r="W3" s="432"/>
      <c r="X3" s="432"/>
      <c r="Y3" s="432"/>
      <c r="Z3" s="432"/>
      <c r="AA3" s="432"/>
      <c r="AB3" s="432"/>
      <c r="AC3" s="432"/>
      <c r="AD3" s="432"/>
      <c r="AE3" s="432"/>
      <c r="AF3" s="432"/>
      <c r="AG3" s="432"/>
      <c r="AH3" s="432"/>
      <c r="AI3" s="432"/>
      <c r="AJ3" s="432"/>
      <c r="AK3" s="428"/>
      <c r="AL3" s="428"/>
      <c r="AM3" s="428"/>
      <c r="AN3" s="428"/>
      <c r="AO3" s="428"/>
      <c r="AP3" s="428"/>
      <c r="AQ3" s="12"/>
      <c r="AR3" s="108"/>
      <c r="AT3" s="16"/>
      <c r="AU3" s="16"/>
      <c r="AV3" s="16"/>
      <c r="AW3" s="16"/>
      <c r="AX3" s="16"/>
      <c r="AY3" s="16"/>
      <c r="AZ3" s="16"/>
    </row>
    <row r="4" spans="1:80" ht="14.1" customHeight="1" x14ac:dyDescent="0.2">
      <c r="A4" s="84" t="s">
        <v>1073</v>
      </c>
      <c r="S4" s="11"/>
      <c r="T4" s="429"/>
      <c r="U4" s="429"/>
      <c r="V4" s="429"/>
      <c r="W4" s="433"/>
      <c r="X4" s="433"/>
      <c r="Y4" s="433"/>
      <c r="Z4" s="433"/>
      <c r="AA4" s="433"/>
      <c r="AB4" s="433"/>
      <c r="AC4" s="433"/>
      <c r="AD4" s="433"/>
      <c r="AE4" s="433"/>
      <c r="AF4" s="433"/>
      <c r="AG4" s="433"/>
      <c r="AH4" s="433"/>
      <c r="AI4" s="433"/>
      <c r="AJ4" s="433"/>
      <c r="AK4" s="429"/>
      <c r="AL4" s="429"/>
      <c r="AM4" s="429"/>
      <c r="AN4" s="429"/>
      <c r="AO4" s="429"/>
      <c r="AP4" s="429"/>
      <c r="AQ4" s="12"/>
      <c r="AR4" s="118"/>
      <c r="AT4" s="16"/>
      <c r="AU4" s="16"/>
      <c r="AV4" s="16"/>
      <c r="AW4" s="16"/>
      <c r="AX4" s="16"/>
      <c r="AY4" s="16"/>
      <c r="AZ4" s="16"/>
    </row>
    <row r="5" spans="1:80" ht="14.1" customHeight="1" x14ac:dyDescent="0.2">
      <c r="A5" s="84" t="s">
        <v>650</v>
      </c>
      <c r="S5" s="11"/>
      <c r="T5" s="434" t="s">
        <v>2</v>
      </c>
      <c r="U5" s="434"/>
      <c r="V5" s="434"/>
      <c r="W5" s="448" t="str">
        <f>Klasse</f>
        <v>Schamane</v>
      </c>
      <c r="X5" s="448"/>
      <c r="Y5" s="448"/>
      <c r="Z5" s="448"/>
      <c r="AA5" s="448"/>
      <c r="AB5" s="448"/>
      <c r="AC5" s="448"/>
      <c r="AD5" s="448"/>
      <c r="AE5" s="448"/>
      <c r="AF5" s="448"/>
      <c r="AG5" s="448"/>
      <c r="AH5" s="448"/>
      <c r="AI5" s="445" t="s">
        <v>72</v>
      </c>
      <c r="AJ5" s="445"/>
      <c r="AK5" s="445"/>
      <c r="AL5" s="445"/>
      <c r="AM5" s="445"/>
      <c r="AN5" s="445"/>
      <c r="AO5" s="434"/>
      <c r="AP5" s="434"/>
      <c r="AQ5" s="12"/>
      <c r="AR5" s="16"/>
      <c r="AS5" s="16"/>
      <c r="AT5" s="16"/>
      <c r="AU5" s="16"/>
      <c r="AV5" s="16"/>
      <c r="AW5" s="16"/>
      <c r="AX5" s="16"/>
      <c r="AY5" s="16"/>
      <c r="AZ5" s="16"/>
    </row>
    <row r="6" spans="1:80" ht="14.1" customHeight="1" x14ac:dyDescent="0.2">
      <c r="A6" s="87" t="s">
        <v>1081</v>
      </c>
      <c r="S6" s="11"/>
      <c r="T6" s="428"/>
      <c r="U6" s="428"/>
      <c r="V6" s="428"/>
      <c r="W6" s="449"/>
      <c r="X6" s="449"/>
      <c r="Y6" s="449"/>
      <c r="Z6" s="449"/>
      <c r="AA6" s="449"/>
      <c r="AB6" s="449"/>
      <c r="AC6" s="449"/>
      <c r="AD6" s="449"/>
      <c r="AE6" s="449"/>
      <c r="AF6" s="449"/>
      <c r="AG6" s="449"/>
      <c r="AH6" s="449"/>
      <c r="AI6" s="446"/>
      <c r="AJ6" s="446"/>
      <c r="AK6" s="446"/>
      <c r="AL6" s="446"/>
      <c r="AM6" s="446"/>
      <c r="AN6" s="446"/>
      <c r="AO6" s="428"/>
      <c r="AP6" s="428"/>
      <c r="AQ6" s="12"/>
      <c r="AT6" s="16"/>
      <c r="AU6" s="16"/>
      <c r="AV6" s="16"/>
      <c r="AW6" s="16"/>
      <c r="AX6" s="16"/>
      <c r="AY6" s="16"/>
      <c r="AZ6" s="16"/>
    </row>
    <row r="7" spans="1:80" ht="14.1" customHeight="1" x14ac:dyDescent="0.2">
      <c r="S7" s="11"/>
      <c r="T7" s="428"/>
      <c r="U7" s="428"/>
      <c r="V7" s="428"/>
      <c r="W7" s="449"/>
      <c r="X7" s="449"/>
      <c r="Y7" s="449"/>
      <c r="Z7" s="449"/>
      <c r="AA7" s="449"/>
      <c r="AB7" s="449"/>
      <c r="AC7" s="449"/>
      <c r="AD7" s="449"/>
      <c r="AE7" s="449"/>
      <c r="AF7" s="449"/>
      <c r="AG7" s="449"/>
      <c r="AH7" s="449"/>
      <c r="AI7" s="446"/>
      <c r="AJ7" s="446"/>
      <c r="AK7" s="446"/>
      <c r="AL7" s="446"/>
      <c r="AM7" s="446"/>
      <c r="AN7" s="446"/>
      <c r="AO7" s="428"/>
      <c r="AP7" s="428"/>
      <c r="AQ7" s="12"/>
      <c r="AT7" s="16"/>
      <c r="AU7" s="16"/>
      <c r="AV7" s="16"/>
      <c r="AW7" s="16"/>
      <c r="AX7" s="16"/>
      <c r="AY7" s="16"/>
      <c r="AZ7" s="16"/>
    </row>
    <row r="8" spans="1:80" ht="14.1" customHeight="1" thickBot="1" x14ac:dyDescent="0.25">
      <c r="S8" s="13"/>
      <c r="T8" s="435"/>
      <c r="U8" s="435"/>
      <c r="V8" s="435"/>
      <c r="W8" s="450"/>
      <c r="X8" s="450"/>
      <c r="Y8" s="450"/>
      <c r="Z8" s="450"/>
      <c r="AA8" s="450"/>
      <c r="AB8" s="450"/>
      <c r="AC8" s="450"/>
      <c r="AD8" s="450"/>
      <c r="AE8" s="450"/>
      <c r="AF8" s="450"/>
      <c r="AG8" s="450"/>
      <c r="AH8" s="450"/>
      <c r="AI8" s="447"/>
      <c r="AJ8" s="447"/>
      <c r="AK8" s="447"/>
      <c r="AL8" s="447"/>
      <c r="AM8" s="447"/>
      <c r="AN8" s="447"/>
      <c r="AO8" s="435"/>
      <c r="AP8" s="435"/>
      <c r="AQ8" s="14"/>
      <c r="AT8" s="16"/>
      <c r="AU8" s="16"/>
      <c r="AV8" s="16"/>
      <c r="AW8" s="16"/>
      <c r="AX8" s="16"/>
      <c r="AY8" s="16"/>
      <c r="AZ8" s="16"/>
    </row>
    <row r="9" spans="1:80" ht="11.1" customHeight="1" thickTop="1" x14ac:dyDescent="0.2">
      <c r="AL9" s="15"/>
      <c r="AM9" s="15"/>
      <c r="AN9" s="15"/>
      <c r="AO9" s="15"/>
      <c r="AP9" s="15"/>
      <c r="AQ9" s="15"/>
      <c r="AR9" s="15"/>
      <c r="AS9" s="15"/>
      <c r="AT9" s="15"/>
      <c r="AU9" s="15"/>
      <c r="AV9" s="15"/>
      <c r="AW9" s="15"/>
      <c r="AX9" s="15"/>
      <c r="AY9" s="15"/>
      <c r="AZ9" s="15"/>
      <c r="BA9" s="15"/>
      <c r="BB9" s="15"/>
      <c r="BC9" s="15"/>
      <c r="BD9" s="15"/>
      <c r="BE9" s="15"/>
      <c r="BY9" s="16"/>
    </row>
    <row r="10" spans="1:80" s="17" customFormat="1" ht="9.75" customHeight="1" thickBot="1" x14ac:dyDescent="0.25">
      <c r="B10" s="8"/>
      <c r="C10" s="8"/>
      <c r="D10" s="8"/>
      <c r="E10" s="8"/>
      <c r="F10" s="8"/>
      <c r="G10" s="8"/>
      <c r="H10" s="8"/>
      <c r="I10" s="8"/>
      <c r="J10" s="8"/>
      <c r="K10" s="8"/>
      <c r="L10" s="8"/>
      <c r="M10" s="8"/>
      <c r="N10" s="8"/>
      <c r="O10" s="8"/>
      <c r="P10" s="8"/>
      <c r="Q10" s="8"/>
      <c r="R10" s="8"/>
      <c r="S10" s="8"/>
      <c r="T10" s="8"/>
      <c r="U10" s="8"/>
      <c r="V10" s="8"/>
      <c r="W10" s="8"/>
      <c r="X10" s="16"/>
      <c r="Y10" s="16"/>
      <c r="Z10" s="16"/>
      <c r="AA10" s="16"/>
      <c r="AB10" s="16"/>
      <c r="AC10" s="16"/>
      <c r="AD10" s="16"/>
      <c r="AE10" s="16"/>
      <c r="AF10" s="16"/>
      <c r="AG10" s="16"/>
      <c r="AH10" s="16"/>
      <c r="AI10" s="16"/>
      <c r="AJ10" s="16"/>
      <c r="AK10" s="16"/>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W10" s="8"/>
      <c r="BX10" s="8"/>
      <c r="BY10" s="8"/>
      <c r="BZ10" s="8"/>
      <c r="CA10" s="8"/>
      <c r="CB10" s="8"/>
    </row>
    <row r="11" spans="1:80" s="17" customFormat="1" ht="9.9499999999999993" customHeight="1" x14ac:dyDescent="0.2">
      <c r="A11" s="16"/>
      <c r="B11" s="418" t="s">
        <v>2</v>
      </c>
      <c r="C11" s="419"/>
      <c r="D11" s="419"/>
      <c r="E11" s="419"/>
      <c r="F11" s="420"/>
      <c r="G11" s="436" t="s">
        <v>6</v>
      </c>
      <c r="H11" s="437"/>
      <c r="I11" s="437"/>
      <c r="J11" s="437"/>
      <c r="K11" s="437"/>
      <c r="L11" s="437"/>
      <c r="M11" s="437"/>
      <c r="N11" s="437"/>
      <c r="O11" s="437"/>
      <c r="P11" s="438"/>
      <c r="Q11" s="409" t="s">
        <v>3</v>
      </c>
      <c r="R11" s="410"/>
      <c r="S11" s="411"/>
      <c r="T11" s="409" t="s">
        <v>81</v>
      </c>
      <c r="U11" s="410"/>
      <c r="V11" s="410"/>
      <c r="W11" s="410"/>
      <c r="X11" s="411"/>
      <c r="Y11" s="409" t="s">
        <v>75</v>
      </c>
      <c r="Z11" s="410"/>
      <c r="AA11" s="410"/>
      <c r="AB11" s="410"/>
      <c r="AC11" s="410"/>
      <c r="AD11" s="410"/>
      <c r="AE11" s="411"/>
      <c r="AF11" s="409" t="s">
        <v>146</v>
      </c>
      <c r="AG11" s="411"/>
      <c r="AH11" s="409" t="s">
        <v>83</v>
      </c>
      <c r="AI11" s="410"/>
      <c r="AJ11" s="410"/>
      <c r="AK11" s="410"/>
      <c r="AL11" s="410"/>
      <c r="AM11" s="410"/>
      <c r="AN11" s="410"/>
      <c r="AO11" s="410"/>
      <c r="AP11" s="410"/>
      <c r="AQ11" s="410"/>
      <c r="AR11" s="410"/>
      <c r="AS11" s="410"/>
      <c r="AT11" s="410"/>
      <c r="AU11" s="410"/>
      <c r="AV11" s="410"/>
      <c r="AW11" s="410"/>
      <c r="AX11" s="410"/>
      <c r="AY11" s="410"/>
      <c r="AZ11" s="410"/>
      <c r="BA11" s="410"/>
      <c r="BB11" s="411"/>
      <c r="BC11" s="409" t="s">
        <v>79</v>
      </c>
      <c r="BD11" s="410"/>
      <c r="BE11" s="410"/>
      <c r="BF11" s="410"/>
      <c r="BG11" s="410"/>
      <c r="BH11" s="410"/>
      <c r="BI11" s="411"/>
      <c r="BJ11" s="409" t="s">
        <v>77</v>
      </c>
      <c r="BK11" s="410"/>
      <c r="BL11" s="410"/>
      <c r="BM11" s="410"/>
      <c r="BN11" s="411"/>
      <c r="BO11" s="409" t="s">
        <v>74</v>
      </c>
      <c r="BP11" s="410"/>
      <c r="BQ11" s="410"/>
      <c r="BR11" s="411"/>
      <c r="BS11" s="409" t="s">
        <v>82</v>
      </c>
      <c r="BT11" s="411"/>
      <c r="BV11" s="98">
        <v>14</v>
      </c>
      <c r="BW11" s="98"/>
      <c r="BX11" s="98"/>
      <c r="BY11" s="98"/>
      <c r="BZ11" s="98"/>
      <c r="CA11" s="98"/>
      <c r="CB11" s="98"/>
    </row>
    <row r="12" spans="1:80" s="17" customFormat="1" ht="9.9499999999999993" customHeight="1" x14ac:dyDescent="0.2">
      <c r="B12" s="421"/>
      <c r="C12" s="422"/>
      <c r="D12" s="422"/>
      <c r="E12" s="422"/>
      <c r="F12" s="423"/>
      <c r="G12" s="439"/>
      <c r="H12" s="440"/>
      <c r="I12" s="440"/>
      <c r="J12" s="440"/>
      <c r="K12" s="440"/>
      <c r="L12" s="440"/>
      <c r="M12" s="440"/>
      <c r="N12" s="440"/>
      <c r="O12" s="440"/>
      <c r="P12" s="441"/>
      <c r="Q12" s="412"/>
      <c r="R12" s="413"/>
      <c r="S12" s="414"/>
      <c r="T12" s="412"/>
      <c r="U12" s="413"/>
      <c r="V12" s="413"/>
      <c r="W12" s="413"/>
      <c r="X12" s="414"/>
      <c r="Y12" s="412"/>
      <c r="Z12" s="413"/>
      <c r="AA12" s="413"/>
      <c r="AB12" s="413"/>
      <c r="AC12" s="413"/>
      <c r="AD12" s="413"/>
      <c r="AE12" s="414"/>
      <c r="AF12" s="412"/>
      <c r="AG12" s="414"/>
      <c r="AH12" s="412"/>
      <c r="AI12" s="413"/>
      <c r="AJ12" s="413"/>
      <c r="AK12" s="413"/>
      <c r="AL12" s="413"/>
      <c r="AM12" s="413"/>
      <c r="AN12" s="413"/>
      <c r="AO12" s="413"/>
      <c r="AP12" s="413"/>
      <c r="AQ12" s="413"/>
      <c r="AR12" s="413"/>
      <c r="AS12" s="413"/>
      <c r="AT12" s="413"/>
      <c r="AU12" s="413"/>
      <c r="AV12" s="413"/>
      <c r="AW12" s="413"/>
      <c r="AX12" s="413"/>
      <c r="AY12" s="413"/>
      <c r="AZ12" s="413"/>
      <c r="BA12" s="413"/>
      <c r="BB12" s="414"/>
      <c r="BC12" s="412"/>
      <c r="BD12" s="413"/>
      <c r="BE12" s="413"/>
      <c r="BF12" s="413"/>
      <c r="BG12" s="413"/>
      <c r="BH12" s="413"/>
      <c r="BI12" s="414"/>
      <c r="BJ12" s="412"/>
      <c r="BK12" s="413"/>
      <c r="BL12" s="413"/>
      <c r="BM12" s="413"/>
      <c r="BN12" s="414"/>
      <c r="BO12" s="412"/>
      <c r="BP12" s="413"/>
      <c r="BQ12" s="413"/>
      <c r="BR12" s="414"/>
      <c r="BS12" s="412"/>
      <c r="BT12" s="414"/>
      <c r="BV12" s="98"/>
      <c r="BW12" s="98"/>
      <c r="BX12" s="98"/>
      <c r="BY12" s="98"/>
      <c r="BZ12" s="98"/>
      <c r="CA12" s="98"/>
      <c r="CB12" s="98"/>
    </row>
    <row r="13" spans="1:80" s="17" customFormat="1" ht="9.9499999999999993" customHeight="1" thickBot="1" x14ac:dyDescent="0.25">
      <c r="B13" s="424"/>
      <c r="C13" s="425"/>
      <c r="D13" s="425"/>
      <c r="E13" s="425"/>
      <c r="F13" s="426"/>
      <c r="G13" s="439"/>
      <c r="H13" s="440"/>
      <c r="I13" s="440"/>
      <c r="J13" s="440"/>
      <c r="K13" s="440"/>
      <c r="L13" s="440"/>
      <c r="M13" s="440"/>
      <c r="N13" s="440"/>
      <c r="O13" s="440"/>
      <c r="P13" s="441"/>
      <c r="Q13" s="412"/>
      <c r="R13" s="413"/>
      <c r="S13" s="414"/>
      <c r="T13" s="415"/>
      <c r="U13" s="416"/>
      <c r="V13" s="416"/>
      <c r="W13" s="416"/>
      <c r="X13" s="417"/>
      <c r="Y13" s="415"/>
      <c r="Z13" s="416"/>
      <c r="AA13" s="416"/>
      <c r="AB13" s="416"/>
      <c r="AC13" s="416"/>
      <c r="AD13" s="416"/>
      <c r="AE13" s="417"/>
      <c r="AF13" s="412"/>
      <c r="AG13" s="414"/>
      <c r="AH13" s="412"/>
      <c r="AI13" s="413"/>
      <c r="AJ13" s="413"/>
      <c r="AK13" s="413"/>
      <c r="AL13" s="413"/>
      <c r="AM13" s="413"/>
      <c r="AN13" s="413"/>
      <c r="AO13" s="413"/>
      <c r="AP13" s="413"/>
      <c r="AQ13" s="413"/>
      <c r="AR13" s="413"/>
      <c r="AS13" s="413"/>
      <c r="AT13" s="413"/>
      <c r="AU13" s="413"/>
      <c r="AV13" s="413"/>
      <c r="AW13" s="413"/>
      <c r="AX13" s="413"/>
      <c r="AY13" s="413"/>
      <c r="AZ13" s="413"/>
      <c r="BA13" s="413"/>
      <c r="BB13" s="414"/>
      <c r="BC13" s="412"/>
      <c r="BD13" s="413"/>
      <c r="BE13" s="413"/>
      <c r="BF13" s="413"/>
      <c r="BG13" s="413"/>
      <c r="BH13" s="413"/>
      <c r="BI13" s="414"/>
      <c r="BJ13" s="415"/>
      <c r="BK13" s="416"/>
      <c r="BL13" s="416"/>
      <c r="BM13" s="416"/>
      <c r="BN13" s="417"/>
      <c r="BO13" s="415"/>
      <c r="BP13" s="416"/>
      <c r="BQ13" s="416"/>
      <c r="BR13" s="417"/>
      <c r="BS13" s="412"/>
      <c r="BT13" s="414"/>
      <c r="BV13" s="98"/>
      <c r="BW13" s="98"/>
      <c r="BX13" s="98"/>
      <c r="BY13" s="98"/>
      <c r="BZ13" s="98"/>
      <c r="CA13" s="98"/>
      <c r="CB13" s="98"/>
    </row>
    <row r="14" spans="1:80" s="18" customFormat="1" ht="9.9499999999999993" customHeight="1" x14ac:dyDescent="0.2">
      <c r="B14" s="409" t="s">
        <v>1071</v>
      </c>
      <c r="C14" s="410"/>
      <c r="D14" s="410"/>
      <c r="E14" s="410"/>
      <c r="F14" s="411"/>
      <c r="G14" s="439"/>
      <c r="H14" s="440"/>
      <c r="I14" s="440"/>
      <c r="J14" s="440"/>
      <c r="K14" s="440"/>
      <c r="L14" s="440"/>
      <c r="M14" s="440"/>
      <c r="N14" s="440"/>
      <c r="O14" s="440"/>
      <c r="P14" s="441"/>
      <c r="Q14" s="412"/>
      <c r="R14" s="413"/>
      <c r="S14" s="414"/>
      <c r="T14" s="409" t="s">
        <v>1079</v>
      </c>
      <c r="U14" s="410"/>
      <c r="V14" s="410"/>
      <c r="W14" s="410"/>
      <c r="X14" s="411"/>
      <c r="Y14" s="409" t="s">
        <v>1074</v>
      </c>
      <c r="Z14" s="410"/>
      <c r="AA14" s="410"/>
      <c r="AB14" s="410"/>
      <c r="AC14" s="410"/>
      <c r="AD14" s="410"/>
      <c r="AE14" s="411"/>
      <c r="AF14" s="412"/>
      <c r="AG14" s="414"/>
      <c r="AH14" s="412"/>
      <c r="AI14" s="413"/>
      <c r="AJ14" s="413"/>
      <c r="AK14" s="413"/>
      <c r="AL14" s="413"/>
      <c r="AM14" s="413"/>
      <c r="AN14" s="413"/>
      <c r="AO14" s="413"/>
      <c r="AP14" s="413"/>
      <c r="AQ14" s="413"/>
      <c r="AR14" s="413"/>
      <c r="AS14" s="413"/>
      <c r="AT14" s="413"/>
      <c r="AU14" s="413"/>
      <c r="AV14" s="413"/>
      <c r="AW14" s="413"/>
      <c r="AX14" s="413"/>
      <c r="AY14" s="413"/>
      <c r="AZ14" s="413"/>
      <c r="BA14" s="413"/>
      <c r="BB14" s="414"/>
      <c r="BC14" s="412"/>
      <c r="BD14" s="413"/>
      <c r="BE14" s="413"/>
      <c r="BF14" s="413"/>
      <c r="BG14" s="413"/>
      <c r="BH14" s="413"/>
      <c r="BI14" s="414"/>
      <c r="BJ14" s="409" t="s">
        <v>73</v>
      </c>
      <c r="BK14" s="410"/>
      <c r="BL14" s="410"/>
      <c r="BM14" s="410"/>
      <c r="BN14" s="411"/>
      <c r="BO14" s="409" t="s">
        <v>78</v>
      </c>
      <c r="BP14" s="410"/>
      <c r="BQ14" s="410"/>
      <c r="BR14" s="411"/>
      <c r="BS14" s="412"/>
      <c r="BT14" s="414"/>
      <c r="BU14" s="16"/>
      <c r="BV14" s="98"/>
      <c r="BW14" s="98"/>
      <c r="BX14" s="98"/>
      <c r="BY14" s="98"/>
      <c r="BZ14" s="98"/>
      <c r="CA14" s="98"/>
      <c r="CB14" s="98"/>
    </row>
    <row r="15" spans="1:80" s="18" customFormat="1" ht="9.9499999999999993" customHeight="1" x14ac:dyDescent="0.2">
      <c r="B15" s="412"/>
      <c r="C15" s="413"/>
      <c r="D15" s="413"/>
      <c r="E15" s="413"/>
      <c r="F15" s="414"/>
      <c r="G15" s="439"/>
      <c r="H15" s="440"/>
      <c r="I15" s="440"/>
      <c r="J15" s="440"/>
      <c r="K15" s="440"/>
      <c r="L15" s="440"/>
      <c r="M15" s="440"/>
      <c r="N15" s="440"/>
      <c r="O15" s="440"/>
      <c r="P15" s="441"/>
      <c r="Q15" s="412"/>
      <c r="R15" s="413"/>
      <c r="S15" s="414"/>
      <c r="T15" s="412"/>
      <c r="U15" s="413"/>
      <c r="V15" s="413"/>
      <c r="W15" s="413"/>
      <c r="X15" s="414"/>
      <c r="Y15" s="412"/>
      <c r="Z15" s="413"/>
      <c r="AA15" s="413"/>
      <c r="AB15" s="413"/>
      <c r="AC15" s="413"/>
      <c r="AD15" s="413"/>
      <c r="AE15" s="414"/>
      <c r="AF15" s="412"/>
      <c r="AG15" s="414"/>
      <c r="AH15" s="412"/>
      <c r="AI15" s="413"/>
      <c r="AJ15" s="413"/>
      <c r="AK15" s="413"/>
      <c r="AL15" s="413"/>
      <c r="AM15" s="413"/>
      <c r="AN15" s="413"/>
      <c r="AO15" s="413"/>
      <c r="AP15" s="413"/>
      <c r="AQ15" s="413"/>
      <c r="AR15" s="413"/>
      <c r="AS15" s="413"/>
      <c r="AT15" s="413"/>
      <c r="AU15" s="413"/>
      <c r="AV15" s="413"/>
      <c r="AW15" s="413"/>
      <c r="AX15" s="413"/>
      <c r="AY15" s="413"/>
      <c r="AZ15" s="413"/>
      <c r="BA15" s="413"/>
      <c r="BB15" s="414"/>
      <c r="BC15" s="412"/>
      <c r="BD15" s="413"/>
      <c r="BE15" s="413"/>
      <c r="BF15" s="413"/>
      <c r="BG15" s="413"/>
      <c r="BH15" s="413"/>
      <c r="BI15" s="414"/>
      <c r="BJ15" s="412"/>
      <c r="BK15" s="413"/>
      <c r="BL15" s="413"/>
      <c r="BM15" s="413"/>
      <c r="BN15" s="414"/>
      <c r="BO15" s="412"/>
      <c r="BP15" s="413"/>
      <c r="BQ15" s="413"/>
      <c r="BR15" s="414"/>
      <c r="BS15" s="412"/>
      <c r="BT15" s="414"/>
      <c r="BU15" s="16"/>
      <c r="BV15" s="98"/>
      <c r="BW15" s="98"/>
      <c r="BX15" s="98"/>
      <c r="BY15" s="98"/>
      <c r="BZ15" s="98"/>
      <c r="CA15" s="98"/>
      <c r="CB15" s="98"/>
    </row>
    <row r="16" spans="1:80" s="18" customFormat="1" ht="9.9499999999999993" customHeight="1" thickBot="1" x14ac:dyDescent="0.25">
      <c r="B16" s="415"/>
      <c r="C16" s="416"/>
      <c r="D16" s="416"/>
      <c r="E16" s="416"/>
      <c r="F16" s="417"/>
      <c r="G16" s="442"/>
      <c r="H16" s="443"/>
      <c r="I16" s="443"/>
      <c r="J16" s="443"/>
      <c r="K16" s="443"/>
      <c r="L16" s="443"/>
      <c r="M16" s="443"/>
      <c r="N16" s="443"/>
      <c r="O16" s="443"/>
      <c r="P16" s="444"/>
      <c r="Q16" s="415"/>
      <c r="R16" s="416"/>
      <c r="S16" s="417"/>
      <c r="T16" s="415"/>
      <c r="U16" s="416"/>
      <c r="V16" s="416"/>
      <c r="W16" s="416"/>
      <c r="X16" s="417"/>
      <c r="Y16" s="415"/>
      <c r="Z16" s="416"/>
      <c r="AA16" s="416"/>
      <c r="AB16" s="416"/>
      <c r="AC16" s="416"/>
      <c r="AD16" s="416"/>
      <c r="AE16" s="417"/>
      <c r="AF16" s="415"/>
      <c r="AG16" s="417"/>
      <c r="AH16" s="415"/>
      <c r="AI16" s="416"/>
      <c r="AJ16" s="416"/>
      <c r="AK16" s="416"/>
      <c r="AL16" s="416"/>
      <c r="AM16" s="416"/>
      <c r="AN16" s="416"/>
      <c r="AO16" s="416"/>
      <c r="AP16" s="416"/>
      <c r="AQ16" s="416"/>
      <c r="AR16" s="416"/>
      <c r="AS16" s="416"/>
      <c r="AT16" s="416"/>
      <c r="AU16" s="416"/>
      <c r="AV16" s="416"/>
      <c r="AW16" s="416"/>
      <c r="AX16" s="416"/>
      <c r="AY16" s="416"/>
      <c r="AZ16" s="416"/>
      <c r="BA16" s="416"/>
      <c r="BB16" s="417"/>
      <c r="BC16" s="415"/>
      <c r="BD16" s="416"/>
      <c r="BE16" s="416"/>
      <c r="BF16" s="416"/>
      <c r="BG16" s="416"/>
      <c r="BH16" s="416"/>
      <c r="BI16" s="417"/>
      <c r="BJ16" s="415"/>
      <c r="BK16" s="416"/>
      <c r="BL16" s="416"/>
      <c r="BM16" s="416"/>
      <c r="BN16" s="417"/>
      <c r="BO16" s="415"/>
      <c r="BP16" s="416"/>
      <c r="BQ16" s="416"/>
      <c r="BR16" s="417"/>
      <c r="BS16" s="415"/>
      <c r="BT16" s="417"/>
      <c r="BU16" s="96"/>
      <c r="BV16" s="98"/>
      <c r="BW16" s="98"/>
      <c r="BX16" s="98"/>
      <c r="BY16" s="98"/>
      <c r="BZ16" s="98"/>
      <c r="CA16" s="98"/>
      <c r="CB16" s="98"/>
    </row>
    <row r="17" spans="1:91" s="86" customFormat="1" ht="9.9499999999999993" customHeight="1" x14ac:dyDescent="0.2">
      <c r="D17" s="87"/>
      <c r="E17" s="87">
        <v>4</v>
      </c>
      <c r="F17" s="87"/>
      <c r="G17" s="87"/>
      <c r="H17" s="87"/>
      <c r="I17" s="87"/>
      <c r="J17" s="87"/>
      <c r="K17" s="87"/>
      <c r="L17" s="87"/>
      <c r="M17" s="87"/>
      <c r="N17" s="87" t="s">
        <v>1076</v>
      </c>
      <c r="O17" s="87"/>
      <c r="P17" s="87"/>
      <c r="Q17" s="87"/>
      <c r="R17" s="87">
        <v>6</v>
      </c>
      <c r="S17" s="87"/>
      <c r="T17" s="87"/>
      <c r="U17" s="87"/>
      <c r="V17" s="87">
        <v>7</v>
      </c>
      <c r="W17" s="87"/>
      <c r="X17" s="87"/>
      <c r="Y17" s="87"/>
      <c r="Z17" s="87"/>
      <c r="AA17" s="87">
        <v>8</v>
      </c>
      <c r="AB17" s="87"/>
      <c r="AC17" s="87"/>
      <c r="AD17" s="87"/>
      <c r="AE17" s="87"/>
      <c r="AF17" s="87">
        <v>5</v>
      </c>
      <c r="AG17" s="87"/>
      <c r="AH17" s="87"/>
      <c r="AI17" s="87"/>
      <c r="AJ17" s="87"/>
      <c r="AK17" s="87"/>
      <c r="AL17" s="87"/>
      <c r="AM17" s="87">
        <v>18</v>
      </c>
      <c r="AN17" s="87"/>
      <c r="AO17" s="87"/>
      <c r="AP17" s="87"/>
      <c r="AQ17" s="87"/>
      <c r="AR17" s="87"/>
      <c r="AS17" s="87"/>
      <c r="AT17" s="87"/>
      <c r="AU17" s="87"/>
      <c r="AV17" s="87"/>
      <c r="AW17" s="87"/>
      <c r="AX17" s="87"/>
      <c r="AY17" s="87"/>
      <c r="AZ17" s="87"/>
      <c r="BA17" s="87"/>
      <c r="BB17" s="87"/>
      <c r="BC17" s="87"/>
      <c r="BD17" s="87"/>
      <c r="BE17" s="87"/>
      <c r="BF17" s="87">
        <v>17</v>
      </c>
      <c r="BG17" s="87"/>
      <c r="BH17" s="87"/>
      <c r="BI17" s="87"/>
      <c r="BK17" s="86">
        <v>14</v>
      </c>
      <c r="BP17" s="86">
        <v>15</v>
      </c>
      <c r="BS17" s="87">
        <v>2</v>
      </c>
      <c r="BT17" s="87"/>
      <c r="BU17" s="87">
        <v>12</v>
      </c>
      <c r="BV17" s="98"/>
      <c r="BW17" s="98"/>
      <c r="BX17" s="98"/>
      <c r="BY17" s="98"/>
      <c r="BZ17" s="98"/>
      <c r="CA17" s="98"/>
      <c r="CB17" s="98"/>
      <c r="CC17" s="98"/>
      <c r="CD17" s="98"/>
      <c r="CE17" s="98"/>
      <c r="CF17" s="98"/>
      <c r="CG17" s="98"/>
      <c r="CH17" s="98"/>
      <c r="CI17" s="98"/>
      <c r="CJ17" s="98"/>
      <c r="CK17" s="98"/>
      <c r="CL17" s="98"/>
    </row>
    <row r="18" spans="1:91" s="18" customFormat="1" ht="9.9499999999999993" customHeight="1" x14ac:dyDescent="0.2">
      <c r="D18" s="87">
        <v>12</v>
      </c>
      <c r="E18" s="8"/>
      <c r="F18" s="8"/>
      <c r="G18" s="8"/>
      <c r="H18" s="8"/>
      <c r="I18" s="8"/>
      <c r="J18" s="8"/>
      <c r="K18" s="8"/>
      <c r="L18" s="8"/>
      <c r="M18" s="8"/>
      <c r="N18" s="8"/>
      <c r="O18" s="8"/>
      <c r="P18" s="8"/>
      <c r="Q18" s="8"/>
      <c r="R18" s="8"/>
      <c r="S18" s="8"/>
      <c r="T18" s="8"/>
      <c r="U18" s="8"/>
      <c r="V18" s="87">
        <v>11</v>
      </c>
      <c r="W18" s="8"/>
      <c r="X18" s="8"/>
      <c r="Y18" s="8"/>
      <c r="Z18" s="8"/>
      <c r="AA18" s="87">
        <v>9</v>
      </c>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L18" s="86">
        <v>12</v>
      </c>
      <c r="BP18" s="86">
        <v>16</v>
      </c>
      <c r="BS18" s="8"/>
      <c r="BT18" s="8"/>
      <c r="BU18" s="8"/>
      <c r="BV18" s="98"/>
      <c r="BW18" s="98"/>
      <c r="BX18" s="98"/>
      <c r="BY18" s="98"/>
      <c r="BZ18" s="98"/>
      <c r="CA18" s="98"/>
      <c r="CB18" s="98"/>
      <c r="CC18" s="98"/>
      <c r="CD18" s="98"/>
      <c r="CE18" s="98"/>
      <c r="CF18" s="98"/>
      <c r="CG18" s="98"/>
      <c r="CH18" s="98"/>
      <c r="CI18" s="98"/>
      <c r="CJ18" s="98"/>
      <c r="CK18" s="98"/>
      <c r="CL18" s="98"/>
    </row>
    <row r="19" spans="1:91" s="18" customFormat="1" ht="9.9499999999999993" customHeight="1" x14ac:dyDescent="0.2">
      <c r="B19" s="386" t="s">
        <v>6</v>
      </c>
      <c r="C19" s="387"/>
      <c r="D19" s="387"/>
      <c r="E19" s="387"/>
      <c r="F19" s="388"/>
      <c r="G19" s="392" t="s">
        <v>198</v>
      </c>
      <c r="H19" s="392"/>
      <c r="I19" s="392"/>
      <c r="J19" s="392"/>
      <c r="K19" s="392"/>
      <c r="L19" s="392"/>
      <c r="M19" s="392"/>
      <c r="N19" s="392"/>
      <c r="O19" s="392"/>
      <c r="P19" s="392"/>
      <c r="Q19" s="373">
        <f>IF(ISBLANK(G19),"",IF($B19="Dweomer",VLOOKUP($G19,DweomerGesamt,R$17,FALSE),IF($B19="Wunder",VLOOKUP($G19,WunderGesamt,R$17,FALSE),IF($B19="Thaumaturgie",VLOOKUP($G19,ThaumaturgieGesamt,R$17,FALSE),VLOOKUP($G19,ZauberGesamt,R$17,FALSE)))))</f>
        <v>1</v>
      </c>
      <c r="R19" s="373"/>
      <c r="S19" s="373"/>
      <c r="T19" s="374" t="str">
        <f>IF(ISBLANK(G19),"",IF($B19="Dweomer",VLOOKUP($G19,DweomerGesamt,V$17,FALSE),IF($B19="Wunder",VLOOKUP($G19,WunderGesamt,V$17,FALSE),IF($B19="Thaumaturgie",VLOOKUP($G19,ThaumaturgieGesamt,V$17,FALSE),VLOOKUP($G19,ZauberGesamt,V$17,FALSE)))))</f>
        <v>Augenblick</v>
      </c>
      <c r="U19" s="375"/>
      <c r="V19" s="375"/>
      <c r="W19" s="375"/>
      <c r="X19" s="376"/>
      <c r="Y19" s="374" t="str">
        <f>IF(ISBLANK(G19),"",IF($B19="Dweomer",VLOOKUP($G19,DweomerGesamt,AA$17,FALSE),IF($B19="Wunder",VLOOKUP($G19,WunderGesamt,AA$17,FALSE),IF($B19="Thaumaturgie",VLOOKUP($G19,ThaumaturgieGesamt,AA$17,FALSE),VLOOKUP($G19,ZauberGesamt,AA$17,FALSE)))))</f>
        <v>selbst</v>
      </c>
      <c r="Z19" s="375"/>
      <c r="AA19" s="375"/>
      <c r="AB19" s="375"/>
      <c r="AC19" s="375"/>
      <c r="AD19" s="375"/>
      <c r="AE19" s="376"/>
      <c r="AF19" s="408" t="str">
        <f>IF(ISBLANK(G19),"",IF($B19="Dweomer",VLOOKUP($G19,DweomerGesamt,AF$17,FALSE),IF($B19="Wunder",VLOOKUP($G19,WunderGesamt,AF$17,FALSE),IF($B19="Thaumaturgie",VLOOKUP($G19,ThaumaturgieGesamt,AF$17,FALSE),VLOOKUP($G19,ZauberGesamt,AF$17,FALSE)))))</f>
        <v>Wort</v>
      </c>
      <c r="AG19" s="408"/>
      <c r="AH19" s="451">
        <f>IF(ISBLANK(G19),"",IF($B19="Dweomer",VLOOKUP($G19,DweomerGesamt,AM$17,FALSE),IF($B19="Wunder",VLOOKUP($G19,WunderGesamt,AM$17,FALSE),IF($B19="Thaumaturgie",VLOOKUP($G19,ThaumaturgieGesamt,AM$17,FALSE),VLOOKUP($G19,ZauberGesamt,AM$17,FALSE)))))</f>
        <v>0</v>
      </c>
      <c r="AI19" s="452"/>
      <c r="AJ19" s="452"/>
      <c r="AK19" s="452"/>
      <c r="AL19" s="452"/>
      <c r="AM19" s="452"/>
      <c r="AN19" s="452"/>
      <c r="AO19" s="452"/>
      <c r="AP19" s="452"/>
      <c r="AQ19" s="452"/>
      <c r="AR19" s="452"/>
      <c r="AS19" s="452"/>
      <c r="AT19" s="452"/>
      <c r="AU19" s="452"/>
      <c r="AV19" s="452"/>
      <c r="AW19" s="452"/>
      <c r="AX19" s="452"/>
      <c r="AY19" s="452"/>
      <c r="AZ19" s="452"/>
      <c r="BA19" s="452"/>
      <c r="BB19" s="453"/>
      <c r="BC19" s="396">
        <f>IF(ISBLANK(G19),"",IF($B19="Dweomer",VLOOKUP($G19,DweomerGesamt,BF$17,FALSE),IF($B19="Wunder",VLOOKUP($G19,WunderGesamt,BF$17,FALSE),IF($B19="Thaumaturgie",VLOOKUP($G19,ThaumaturgieGesamt,BF$17,FALSE),VLOOKUP($G19,ZauberGesamt,BF$17,FALSE)))))</f>
        <v>0</v>
      </c>
      <c r="BD19" s="397"/>
      <c r="BE19" s="397"/>
      <c r="BF19" s="397"/>
      <c r="BG19" s="397"/>
      <c r="BH19" s="397"/>
      <c r="BI19" s="398"/>
      <c r="BJ19" s="374" t="str">
        <f>IF(ISBLANK(G19),"",IF($B19="Dweomer",VLOOKUP($G19,DweomerGesamt,BK$17,FALSE),IF($B19="Wunder",VLOOKUP($G19,WunderGesamt,BK$17,FALSE),IF($B19="Thaumaturgie",VLOOKUP($G19,ThaumaturgieGesamt,BK$17,FALSE),VLOOKUP($G19,ZauberGesamt,BK$17,FALSE)))))</f>
        <v>Zerstören</v>
      </c>
      <c r="BK19" s="375"/>
      <c r="BL19" s="375"/>
      <c r="BM19" s="375"/>
      <c r="BN19" s="376"/>
      <c r="BO19" s="374" t="str">
        <f>IF(ISBLANK(G19),"",IF($B19="Dweomer",VLOOKUP($G19,DweomerGesamt,BP$17,FALSE),IF($B19="Wunder",VLOOKUP($G19,WunderGesamt,BP$17,FALSE),IF($B19="Thaumaturgie",VLOOKUP($G19,ThaumaturgieGesamt,BP$17,FALSE),VLOOKUP($G19,ZauberGesamt,BP$17,FALSE)))))</f>
        <v>Eis</v>
      </c>
      <c r="BP19" s="375"/>
      <c r="BQ19" s="375"/>
      <c r="BR19" s="376"/>
      <c r="BS19" s="373">
        <f>IF(ISBLANK(G19),"",IF($B19="Dweomer",VLOOKUP($G19,DweomerGesamt,BS$17,FALSE),IF($B19="Wunder",VLOOKUP($G19,WunderGesamt,BS$17,FALSE),IF($B19="Thaumaturgie",VLOOKUP($G19,ThaumaturgieGesamt,BS$17,FALSE),VLOOKUP($G19,ZauberGesamt,BS$17,FALSE)))))</f>
        <v>2</v>
      </c>
      <c r="BT19" s="373"/>
      <c r="BV19" s="98"/>
      <c r="BW19" s="98"/>
      <c r="BX19" s="98"/>
      <c r="BY19" s="98"/>
      <c r="BZ19" s="98"/>
      <c r="CA19" s="98"/>
      <c r="CB19" s="98"/>
      <c r="CC19" s="98"/>
      <c r="CD19" s="98"/>
      <c r="CE19" s="98"/>
      <c r="CF19" s="98"/>
      <c r="CG19" s="98"/>
      <c r="CH19" s="98"/>
      <c r="CI19" s="98"/>
      <c r="CJ19" s="98"/>
      <c r="CK19" s="98"/>
      <c r="CL19" s="98"/>
    </row>
    <row r="20" spans="1:91" s="18" customFormat="1" ht="9.9499999999999993" customHeight="1" x14ac:dyDescent="0.2">
      <c r="A20" s="95"/>
      <c r="B20" s="389"/>
      <c r="C20" s="390"/>
      <c r="D20" s="390"/>
      <c r="E20" s="390"/>
      <c r="F20" s="391"/>
      <c r="G20" s="392"/>
      <c r="H20" s="392"/>
      <c r="I20" s="392"/>
      <c r="J20" s="392"/>
      <c r="K20" s="392"/>
      <c r="L20" s="392"/>
      <c r="M20" s="392"/>
      <c r="N20" s="392"/>
      <c r="O20" s="392"/>
      <c r="P20" s="392"/>
      <c r="Q20" s="373"/>
      <c r="R20" s="373"/>
      <c r="S20" s="373"/>
      <c r="T20" s="393"/>
      <c r="U20" s="394"/>
      <c r="V20" s="394"/>
      <c r="W20" s="394"/>
      <c r="X20" s="395"/>
      <c r="Y20" s="377"/>
      <c r="Z20" s="378"/>
      <c r="AA20" s="378"/>
      <c r="AB20" s="378"/>
      <c r="AC20" s="378"/>
      <c r="AD20" s="378"/>
      <c r="AE20" s="379"/>
      <c r="AF20" s="408"/>
      <c r="AG20" s="408"/>
      <c r="AH20" s="454"/>
      <c r="AI20" s="455"/>
      <c r="AJ20" s="455"/>
      <c r="AK20" s="455"/>
      <c r="AL20" s="455"/>
      <c r="AM20" s="455"/>
      <c r="AN20" s="455"/>
      <c r="AO20" s="455"/>
      <c r="AP20" s="455"/>
      <c r="AQ20" s="455"/>
      <c r="AR20" s="455"/>
      <c r="AS20" s="455"/>
      <c r="AT20" s="455"/>
      <c r="AU20" s="455"/>
      <c r="AV20" s="455"/>
      <c r="AW20" s="455"/>
      <c r="AX20" s="455"/>
      <c r="AY20" s="455"/>
      <c r="AZ20" s="455"/>
      <c r="BA20" s="455"/>
      <c r="BB20" s="456"/>
      <c r="BC20" s="399"/>
      <c r="BD20" s="400"/>
      <c r="BE20" s="400"/>
      <c r="BF20" s="400"/>
      <c r="BG20" s="400"/>
      <c r="BH20" s="400"/>
      <c r="BI20" s="401"/>
      <c r="BJ20" s="377"/>
      <c r="BK20" s="378"/>
      <c r="BL20" s="378"/>
      <c r="BM20" s="378"/>
      <c r="BN20" s="379"/>
      <c r="BO20" s="377"/>
      <c r="BP20" s="378"/>
      <c r="BQ20" s="378"/>
      <c r="BR20" s="379"/>
      <c r="BS20" s="373"/>
      <c r="BT20" s="373"/>
      <c r="BV20" s="98"/>
      <c r="BW20" s="98"/>
      <c r="BX20" s="98"/>
      <c r="BY20" s="98"/>
      <c r="BZ20" s="98"/>
      <c r="CA20" s="98"/>
      <c r="CB20" s="98"/>
      <c r="CC20" s="98"/>
      <c r="CD20" s="98"/>
      <c r="CE20" s="98"/>
      <c r="CF20" s="98"/>
      <c r="CG20" s="98"/>
      <c r="CH20" s="98"/>
      <c r="CI20" s="98"/>
      <c r="CJ20" s="98"/>
      <c r="CK20" s="98"/>
      <c r="CL20" s="98"/>
    </row>
    <row r="21" spans="1:91" s="18" customFormat="1" ht="9.9499999999999993" customHeight="1" x14ac:dyDescent="0.2">
      <c r="A21" s="95"/>
      <c r="B21" s="373" t="str">
        <f>IF(ISBLANK(G19),"",IF($B19="Dweomer",VLOOKUP($G19,DweomerGesamt,E$17,FALSE),IF($B19="Wunder",VLOOKUP($G19,WunderGesamt,E$17,FALSE),IF($B19="Thaumaturgie",VLOOKUP($G19,ThaumaturgieGesamt,E$17,FALSE),VLOOKUP($G19,ZauberGesamt,E$17,FALSE)))))</f>
        <v>Zerstören</v>
      </c>
      <c r="C21" s="373"/>
      <c r="D21" s="373"/>
      <c r="E21" s="373"/>
      <c r="F21" s="373"/>
      <c r="G21" s="392"/>
      <c r="H21" s="392"/>
      <c r="I21" s="392"/>
      <c r="J21" s="392"/>
      <c r="K21" s="392"/>
      <c r="L21" s="392"/>
      <c r="M21" s="392"/>
      <c r="N21" s="392"/>
      <c r="O21" s="392"/>
      <c r="P21" s="392"/>
      <c r="Q21" s="373"/>
      <c r="R21" s="373"/>
      <c r="S21" s="373"/>
      <c r="T21" s="374" t="str">
        <f>IF(ISBLANK(G19),"",IF($B19="Dweomer",VLOOKUP($G19,DweomerGesamt,V$18,FALSE),IF($B19="Wunder",VLOOKUP($G19,WunderGesamt,V$18,FALSE),IF($B19="Thaumaturgie",VLOOKUP($G19,ThaumaturgieGesamt,V$18,FALSE),VLOOKUP($G19,ZauberGesamt,V$18,FALSE)))))</f>
        <v>10 min</v>
      </c>
      <c r="U21" s="375"/>
      <c r="V21" s="375"/>
      <c r="W21" s="375"/>
      <c r="X21" s="376"/>
      <c r="Y21" s="380" t="str">
        <f>IF(ISBLANK(G19),"",IF($B19="Dweomer",VLOOKUP($G19,DweomerGesamt,AA$18,FALSE),IF($B19="Wunder",VLOOKUP($G19,WunderGesamt,AA$18,FALSE),IF($B19="Thaumaturgie",VLOOKUP($G19,ThaumaturgieGesamt,AA$18,FALSE),VLOOKUP($G19,ZauberGesamt,AA$18,FALSE)))))&amp;"/ "&amp;IF($B19="Dweomer",VLOOKUP($G19,DweomerGesamt,AA$18+1),IF($B19="Wunder",VLOOKUP($G19,WunderGesamt,AA$18+1),IF($B19="Thaumaturgie",VLOOKUP($G19,ThaumaturgieGesamt,AA$18+1,FALSE),VLOOKUP($G19,ZauberGesamt,AA$18+1))))</f>
        <v>Umgebung/ 9 m Umkreis</v>
      </c>
      <c r="Z21" s="381"/>
      <c r="AA21" s="381"/>
      <c r="AB21" s="381"/>
      <c r="AC21" s="381"/>
      <c r="AD21" s="381"/>
      <c r="AE21" s="382"/>
      <c r="AF21" s="408"/>
      <c r="AG21" s="408"/>
      <c r="AH21" s="454"/>
      <c r="AI21" s="455"/>
      <c r="AJ21" s="455"/>
      <c r="AK21" s="455"/>
      <c r="AL21" s="455"/>
      <c r="AM21" s="455"/>
      <c r="AN21" s="455"/>
      <c r="AO21" s="455"/>
      <c r="AP21" s="455"/>
      <c r="AQ21" s="455"/>
      <c r="AR21" s="455"/>
      <c r="AS21" s="455"/>
      <c r="AT21" s="455"/>
      <c r="AU21" s="455"/>
      <c r="AV21" s="455"/>
      <c r="AW21" s="455"/>
      <c r="AX21" s="455"/>
      <c r="AY21" s="455"/>
      <c r="AZ21" s="455"/>
      <c r="BA21" s="455"/>
      <c r="BB21" s="456"/>
      <c r="BC21" s="399"/>
      <c r="BD21" s="400"/>
      <c r="BE21" s="400"/>
      <c r="BF21" s="400"/>
      <c r="BG21" s="400"/>
      <c r="BH21" s="400"/>
      <c r="BI21" s="401"/>
      <c r="BJ21" s="373" t="str">
        <f>IF(ISBLANK(G19),"",IF($B19="Dweomer",VLOOKUP($G19,DweomerGesamt,BL$18,FALSE),IF($B19="Wunder",VLOOKUP($G19,WunderGesamt,BL$18,FALSE),IF($B19="Thaumaturgie",VLOOKUP($G19,ThaumaturgieGesamt,BL$18,FALSE),VLOOKUP($G19,ZauberGesamt,BL$18,FALSE)))))</f>
        <v>gö</v>
      </c>
      <c r="BK21" s="373"/>
      <c r="BL21" s="373"/>
      <c r="BM21" s="373"/>
      <c r="BN21" s="373"/>
      <c r="BO21" s="374" t="str">
        <f>IF(ISBLANK(G19),"",IF($B19="Dweomer",VLOOKUP($G19,DweomerGesamt,BP$18,FALSE),IF($B19="Wunder",VLOOKUP($G19,WunderGesamt,BP$18,FALSE),IF($B19="Thaumaturgie",VLOOKUP($G19,ThaumaturgieGesamt,BP$18,FALSE),VLOOKUP($G19,ZauberGesamt,BP$18,FALSE)))))</f>
        <v>Feuer</v>
      </c>
      <c r="BP21" s="375"/>
      <c r="BQ21" s="375"/>
      <c r="BR21" s="376"/>
      <c r="BS21" s="373"/>
      <c r="BT21" s="373"/>
      <c r="BU21" s="94"/>
      <c r="BV21" s="98"/>
      <c r="BW21" s="98"/>
      <c r="BX21" s="98"/>
      <c r="BY21" s="98"/>
      <c r="BZ21" s="98"/>
      <c r="CA21" s="98"/>
      <c r="CB21" s="98"/>
      <c r="CC21" s="98"/>
      <c r="CD21" s="98"/>
      <c r="CE21" s="98"/>
      <c r="CF21" s="98"/>
      <c r="CG21" s="98"/>
      <c r="CH21" s="98"/>
      <c r="CI21" s="98"/>
      <c r="CJ21" s="98"/>
      <c r="CK21" s="98"/>
      <c r="CL21" s="98"/>
    </row>
    <row r="22" spans="1:91" s="18" customFormat="1" ht="9.9499999999999993" customHeight="1" x14ac:dyDescent="0.2">
      <c r="A22" s="95"/>
      <c r="B22" s="373"/>
      <c r="C22" s="373"/>
      <c r="D22" s="373"/>
      <c r="E22" s="373"/>
      <c r="F22" s="373"/>
      <c r="G22" s="392"/>
      <c r="H22" s="392"/>
      <c r="I22" s="392"/>
      <c r="J22" s="392"/>
      <c r="K22" s="392"/>
      <c r="L22" s="392"/>
      <c r="M22" s="392"/>
      <c r="N22" s="392"/>
      <c r="O22" s="392"/>
      <c r="P22" s="392"/>
      <c r="Q22" s="373"/>
      <c r="R22" s="373"/>
      <c r="S22" s="373"/>
      <c r="T22" s="377"/>
      <c r="U22" s="378"/>
      <c r="V22" s="378"/>
      <c r="W22" s="378"/>
      <c r="X22" s="379"/>
      <c r="Y22" s="383"/>
      <c r="Z22" s="384"/>
      <c r="AA22" s="384"/>
      <c r="AB22" s="384"/>
      <c r="AC22" s="384"/>
      <c r="AD22" s="384"/>
      <c r="AE22" s="385"/>
      <c r="AF22" s="408"/>
      <c r="AG22" s="408"/>
      <c r="AH22" s="457"/>
      <c r="AI22" s="458"/>
      <c r="AJ22" s="458"/>
      <c r="AK22" s="458"/>
      <c r="AL22" s="458"/>
      <c r="AM22" s="458"/>
      <c r="AN22" s="458"/>
      <c r="AO22" s="458"/>
      <c r="AP22" s="458"/>
      <c r="AQ22" s="458"/>
      <c r="AR22" s="458"/>
      <c r="AS22" s="458"/>
      <c r="AT22" s="458"/>
      <c r="AU22" s="458"/>
      <c r="AV22" s="458"/>
      <c r="AW22" s="458"/>
      <c r="AX22" s="458"/>
      <c r="AY22" s="458"/>
      <c r="AZ22" s="458"/>
      <c r="BA22" s="458"/>
      <c r="BB22" s="459"/>
      <c r="BC22" s="402"/>
      <c r="BD22" s="403"/>
      <c r="BE22" s="403"/>
      <c r="BF22" s="403"/>
      <c r="BG22" s="403"/>
      <c r="BH22" s="403"/>
      <c r="BI22" s="404"/>
      <c r="BJ22" s="373"/>
      <c r="BK22" s="373"/>
      <c r="BL22" s="373"/>
      <c r="BM22" s="373"/>
      <c r="BN22" s="373"/>
      <c r="BO22" s="377"/>
      <c r="BP22" s="378"/>
      <c r="BQ22" s="378"/>
      <c r="BR22" s="379"/>
      <c r="BS22" s="373"/>
      <c r="BT22" s="373"/>
      <c r="BU22" s="97"/>
      <c r="BV22" s="98"/>
      <c r="BW22" s="98"/>
      <c r="BX22" s="98"/>
      <c r="BY22" s="98"/>
      <c r="BZ22" s="98"/>
      <c r="CA22" s="98"/>
      <c r="CB22" s="98"/>
      <c r="CC22" s="98"/>
      <c r="CD22" s="98"/>
      <c r="CE22" s="98"/>
      <c r="CF22" s="98"/>
      <c r="CG22" s="98"/>
      <c r="CH22" s="98"/>
      <c r="CI22" s="98"/>
      <c r="CJ22" s="98"/>
      <c r="CK22" s="98"/>
      <c r="CL22" s="98"/>
    </row>
    <row r="23" spans="1:91" s="18" customFormat="1" ht="9.9499999999999993" customHeight="1" x14ac:dyDescent="0.2">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V23" s="98"/>
      <c r="BW23" s="98"/>
      <c r="BX23" s="98"/>
      <c r="BY23" s="98"/>
      <c r="BZ23" s="98"/>
      <c r="CA23" s="98"/>
      <c r="CB23" s="98"/>
      <c r="CC23" s="98"/>
      <c r="CD23" s="98"/>
      <c r="CE23" s="98"/>
      <c r="CF23" s="98"/>
      <c r="CG23" s="98"/>
      <c r="CH23" s="98"/>
      <c r="CI23" s="98"/>
      <c r="CJ23" s="98"/>
      <c r="CK23" s="98"/>
      <c r="CL23" s="98"/>
    </row>
    <row r="24" spans="1:91" s="18" customFormat="1" ht="9.9499999999999993" customHeight="1" x14ac:dyDescent="0.2">
      <c r="A24" s="94"/>
      <c r="B24" s="386" t="s">
        <v>1073</v>
      </c>
      <c r="C24" s="387"/>
      <c r="D24" s="387"/>
      <c r="E24" s="387"/>
      <c r="F24" s="388"/>
      <c r="G24" s="392" t="s">
        <v>596</v>
      </c>
      <c r="H24" s="392"/>
      <c r="I24" s="392"/>
      <c r="J24" s="392"/>
      <c r="K24" s="392"/>
      <c r="L24" s="392"/>
      <c r="M24" s="392"/>
      <c r="N24" s="392"/>
      <c r="O24" s="392"/>
      <c r="P24" s="392"/>
      <c r="Q24" s="373">
        <f>IF(ISBLANK(G24),"",IF($B24="Dweomer",VLOOKUP($G24,DweomerGesamt,R$17,FALSE),IF($B24="Wunder",VLOOKUP($G24,WunderGesamt,R$17,FALSE),IF($B24="Thaumaturgie",VLOOKUP($G24,ThaumaturgieGesamt,R$17,FALSE),VLOOKUP($G24,ZauberGesamt,R$17,FALSE)))))</f>
        <v>1</v>
      </c>
      <c r="R24" s="373"/>
      <c r="S24" s="373"/>
      <c r="T24" s="374" t="str">
        <f>IF(ISBLANK(G24),"",IF($B24="Dweomer",VLOOKUP($G24,DweomerGesamt,V$17,FALSE),IF($B24="Wunder",VLOOKUP($G24,WunderGesamt,V$17,FALSE),IF($B24="Thaumaturgie",VLOOKUP($G24,ThaumaturgieGesamt,V$17,FALSE),VLOOKUP($G24,ZauberGesamt,V$17,FALSE)))))</f>
        <v>Augenblick</v>
      </c>
      <c r="U24" s="375"/>
      <c r="V24" s="375"/>
      <c r="W24" s="375"/>
      <c r="X24" s="376"/>
      <c r="Y24" s="374" t="str">
        <f>IF(ISBLANK(G24),"",IF($B24="Dweomer",VLOOKUP($G24,DweomerGesamt,AA$17,FALSE),IF($B24="Wunder",VLOOKUP($G24,WunderGesamt,AA$17,FALSE),IF($B24="Thaumaturgie",VLOOKUP($G24,ThaumaturgieGesamt,AA$17,FALSE),VLOOKUP($G24,ZauberGesamt,AA$17,FALSE)))))</f>
        <v>0 m</v>
      </c>
      <c r="Z24" s="375"/>
      <c r="AA24" s="375"/>
      <c r="AB24" s="375"/>
      <c r="AC24" s="375"/>
      <c r="AD24" s="375"/>
      <c r="AE24" s="376"/>
      <c r="AF24" s="408" t="str">
        <f>IF(ISBLANK(G24),"",IF($B24="Dweomer",VLOOKUP($G24,DweomerGesamt,AF$17,FALSE),IF($B24="Wunder",VLOOKUP($G24,WunderGesamt,AF$17,FALSE),IF($B24="Thaumaturgie",VLOOKUP($G24,ThaumaturgieGesamt,AF$17,FALSE),VLOOKUP($G24,ZauberGesamt,AF$17,FALSE)))))</f>
        <v>Wort</v>
      </c>
      <c r="AG24" s="408"/>
      <c r="AH24" s="451">
        <f>IF(ISBLANK(G24),"",IF($B24="Dweomer",VLOOKUP($G24,DweomerGesamt,AM$17,FALSE),IF($B24="Wunder",VLOOKUP($G24,WunderGesamt,AM$17,FALSE),IF($B24="Thaumaturgie",VLOOKUP($G24,ThaumaturgieGesamt,AM$17,FALSE),VLOOKUP($G24,ZauberGesamt,AM$17,FALSE)))))</f>
        <v>0</v>
      </c>
      <c r="AI24" s="452"/>
      <c r="AJ24" s="452"/>
      <c r="AK24" s="452"/>
      <c r="AL24" s="452"/>
      <c r="AM24" s="452"/>
      <c r="AN24" s="452"/>
      <c r="AO24" s="452"/>
      <c r="AP24" s="452"/>
      <c r="AQ24" s="452"/>
      <c r="AR24" s="452"/>
      <c r="AS24" s="452"/>
      <c r="AT24" s="452"/>
      <c r="AU24" s="452"/>
      <c r="AV24" s="452"/>
      <c r="AW24" s="452"/>
      <c r="AX24" s="452"/>
      <c r="AY24" s="452"/>
      <c r="AZ24" s="452"/>
      <c r="BA24" s="452"/>
      <c r="BB24" s="453"/>
      <c r="BC24" s="380">
        <f>IF(ISBLANK(G24),"",IF($B24="Dweomer",VLOOKUP($G24,DweomerGesamt,BF$17,FALSE),IF($B24="Wunder",VLOOKUP($G24,WunderGesamt,BF$17,FALSE),IF($B24="Thaumaturgie",VLOOKUP($G24,ThaumaturgieGesamt,BF$17,FALSE),VLOOKUP($G24,ZauberGesamt,BF$17,FALSE)))))</f>
        <v>0</v>
      </c>
      <c r="BD24" s="381"/>
      <c r="BE24" s="381"/>
      <c r="BF24" s="381"/>
      <c r="BG24" s="381"/>
      <c r="BH24" s="381"/>
      <c r="BI24" s="382"/>
      <c r="BJ24" s="374" t="str">
        <f>IF(ISBLANK(G24),"",IF($B24="Dweomer",VLOOKUP($G24,DweomerGesamt,BK$17,FALSE),IF($B24="Wunder",VLOOKUP($G24,WunderGesamt,BK$17,FALSE),IF($B24="Thaumaturgie",VLOOKUP($G24,ThaumaturgieGesamt,BK$17,FALSE),VLOOKUP($G24,ZauberGesamt,BK$17,FALSE)))))</f>
        <v>Erschaffen</v>
      </c>
      <c r="BK24" s="375"/>
      <c r="BL24" s="375"/>
      <c r="BM24" s="375"/>
      <c r="BN24" s="376"/>
      <c r="BO24" s="374" t="str">
        <f>IF(ISBLANK(G24),"",IF($B24="Dweomer",VLOOKUP($G24,DweomerGesamt,BP$17,FALSE),IF($B24="Wunder",VLOOKUP($G24,WunderGesamt,BP$17,FALSE),IF($B24="Thaumaturgie",VLOOKUP($G24,ThaumaturgieGesamt,BP$17,FALSE),VLOOKUP($G24,ZauberGesamt,BP$17,FALSE)))))</f>
        <v>Feuer</v>
      </c>
      <c r="BP24" s="375"/>
      <c r="BQ24" s="375"/>
      <c r="BR24" s="376"/>
      <c r="BS24" s="373">
        <f>IF(ISBLANK(G24),"",IF($B24="Dweomer",VLOOKUP($G24,DweomerGesamt,BS$17,FALSE),IF($B24="Wunder",VLOOKUP($G24,WunderGesamt,BS$17,FALSE),IF($B24="Thaumaturgie",VLOOKUP($G24,ThaumaturgieGesamt,BS$17,FALSE),VLOOKUP($G24,ZauberGesamt,BS$17,FALSE)))))</f>
        <v>2</v>
      </c>
      <c r="BT24" s="373"/>
      <c r="BU24" s="106"/>
      <c r="BV24" s="98"/>
      <c r="BW24" s="98"/>
      <c r="BX24" s="98"/>
      <c r="BY24" s="98"/>
      <c r="BZ24" s="98"/>
      <c r="CA24" s="98"/>
      <c r="CB24" s="98"/>
      <c r="CC24" s="98"/>
      <c r="CD24" s="98"/>
      <c r="CE24" s="98"/>
      <c r="CF24" s="98"/>
      <c r="CG24" s="98"/>
      <c r="CH24" s="98"/>
      <c r="CI24" s="98"/>
      <c r="CJ24" s="98"/>
      <c r="CK24" s="98"/>
      <c r="CL24" s="98"/>
      <c r="CM24" s="94"/>
    </row>
    <row r="25" spans="1:91" s="18" customFormat="1" ht="9.9499999999999993" customHeight="1" x14ac:dyDescent="0.2">
      <c r="A25" s="94"/>
      <c r="B25" s="389"/>
      <c r="C25" s="390"/>
      <c r="D25" s="390"/>
      <c r="E25" s="390"/>
      <c r="F25" s="391"/>
      <c r="G25" s="392"/>
      <c r="H25" s="392"/>
      <c r="I25" s="392"/>
      <c r="J25" s="392"/>
      <c r="K25" s="392"/>
      <c r="L25" s="392"/>
      <c r="M25" s="392"/>
      <c r="N25" s="392"/>
      <c r="O25" s="392"/>
      <c r="P25" s="392"/>
      <c r="Q25" s="373"/>
      <c r="R25" s="373"/>
      <c r="S25" s="373"/>
      <c r="T25" s="393"/>
      <c r="U25" s="394"/>
      <c r="V25" s="394"/>
      <c r="W25" s="394"/>
      <c r="X25" s="395"/>
      <c r="Y25" s="377"/>
      <c r="Z25" s="378"/>
      <c r="AA25" s="378"/>
      <c r="AB25" s="378"/>
      <c r="AC25" s="378"/>
      <c r="AD25" s="378"/>
      <c r="AE25" s="379"/>
      <c r="AF25" s="408"/>
      <c r="AG25" s="408"/>
      <c r="AH25" s="454"/>
      <c r="AI25" s="455"/>
      <c r="AJ25" s="455"/>
      <c r="AK25" s="455"/>
      <c r="AL25" s="455"/>
      <c r="AM25" s="455"/>
      <c r="AN25" s="455"/>
      <c r="AO25" s="455"/>
      <c r="AP25" s="455"/>
      <c r="AQ25" s="455"/>
      <c r="AR25" s="455"/>
      <c r="AS25" s="455"/>
      <c r="AT25" s="455"/>
      <c r="AU25" s="455"/>
      <c r="AV25" s="455"/>
      <c r="AW25" s="455"/>
      <c r="AX25" s="455"/>
      <c r="AY25" s="455"/>
      <c r="AZ25" s="455"/>
      <c r="BA25" s="455"/>
      <c r="BB25" s="456"/>
      <c r="BC25" s="405"/>
      <c r="BD25" s="406"/>
      <c r="BE25" s="406"/>
      <c r="BF25" s="406"/>
      <c r="BG25" s="406"/>
      <c r="BH25" s="406"/>
      <c r="BI25" s="407"/>
      <c r="BJ25" s="377"/>
      <c r="BK25" s="378"/>
      <c r="BL25" s="378"/>
      <c r="BM25" s="378"/>
      <c r="BN25" s="379"/>
      <c r="BO25" s="377"/>
      <c r="BP25" s="378"/>
      <c r="BQ25" s="378"/>
      <c r="BR25" s="379"/>
      <c r="BS25" s="373"/>
      <c r="BT25" s="373"/>
      <c r="BU25" s="106"/>
      <c r="BV25" s="94"/>
      <c r="BW25" s="94"/>
      <c r="BX25" s="94"/>
      <c r="BY25" s="94"/>
      <c r="BZ25" s="94"/>
      <c r="CA25" s="94"/>
      <c r="CB25" s="94"/>
      <c r="CC25" s="94"/>
      <c r="CD25" s="94"/>
      <c r="CE25" s="94"/>
      <c r="CF25" s="94"/>
      <c r="CG25" s="94"/>
      <c r="CH25" s="94"/>
      <c r="CI25" s="94"/>
      <c r="CJ25" s="94"/>
      <c r="CK25" s="94"/>
      <c r="CL25" s="94"/>
      <c r="CM25" s="94"/>
    </row>
    <row r="26" spans="1:91" s="18" customFormat="1" ht="9.9499999999999993" customHeight="1" x14ac:dyDescent="0.2">
      <c r="A26" s="94"/>
      <c r="B26" s="373" t="str">
        <f>IF(ISBLANK(G24),"",IF($B24="Dweomer",VLOOKUP($G24,DweomerGesamt,E$17,FALSE),IF($B24="Wunder",VLOOKUP($G24,WunderGesamt,E$17,FALSE),IF($B24="Thaumaturgie",VLOOKUP($G24,ThaumaturgieGesamt,E$17,FALSE),VLOOKUP($G24,ZauberGesamt,E$17,FALSE)))))</f>
        <v>Wundertat</v>
      </c>
      <c r="C26" s="373"/>
      <c r="D26" s="373"/>
      <c r="E26" s="373"/>
      <c r="F26" s="373"/>
      <c r="G26" s="392"/>
      <c r="H26" s="392"/>
      <c r="I26" s="392"/>
      <c r="J26" s="392"/>
      <c r="K26" s="392"/>
      <c r="L26" s="392"/>
      <c r="M26" s="392"/>
      <c r="N26" s="392"/>
      <c r="O26" s="392"/>
      <c r="P26" s="392"/>
      <c r="Q26" s="373"/>
      <c r="R26" s="373"/>
      <c r="S26" s="373"/>
      <c r="T26" s="374" t="str">
        <f>IF(ISBLANK(G24),"",IF($B24="Dweomer",VLOOKUP($G24,DweomerGesamt,V$18,FALSE),IF($B24="Wunder",VLOOKUP($G24,WunderGesamt,V$18,FALSE),IF($B24="Thaumaturgie",VLOOKUP($G24,ThaumaturgieGesamt,V$18,FALSE),VLOOKUP($G24,ZauberGesamt,V$18,FALSE)))))</f>
        <v>10 min</v>
      </c>
      <c r="U26" s="375"/>
      <c r="V26" s="375"/>
      <c r="W26" s="375"/>
      <c r="X26" s="376"/>
      <c r="Y26" s="380" t="str">
        <f>IF(ISBLANK(G24),"",IF($B24="Dweomer",VLOOKUP($G24,DweomerGesamt,AA$18,FALSE),IF($B24="Wunder",VLOOKUP($G24,WunderGesamt,AA$18,FALSE),IF($B24="Thaumaturgie",VLOOKUP($G24,ThaumaturgieGesamt,AA$18,FALSE),VLOOKUP($G24,ZauberGesamt,AA$18,FALSE)))))&amp;"/ "&amp;IF($B24="Dweomer",VLOOKUP($G24,DweomerGesamt,AA$18+1),IF($B24="Wunder",VLOOKUP($G24,WunderGesamt,AA$18+1),IF($B24="Thaumaturgie",VLOOKUP($G24,ThaumaturgieGesamt,AA$18+1,FALSE),VLOOKUP($G24,ZauberGesamt,AA$18+1))))</f>
        <v>Umgebung/ 9 m Umkreis</v>
      </c>
      <c r="Z26" s="381"/>
      <c r="AA26" s="381"/>
      <c r="AB26" s="381"/>
      <c r="AC26" s="381"/>
      <c r="AD26" s="381"/>
      <c r="AE26" s="382"/>
      <c r="AF26" s="408"/>
      <c r="AG26" s="408"/>
      <c r="AH26" s="454"/>
      <c r="AI26" s="455"/>
      <c r="AJ26" s="455"/>
      <c r="AK26" s="455"/>
      <c r="AL26" s="455"/>
      <c r="AM26" s="455"/>
      <c r="AN26" s="455"/>
      <c r="AO26" s="455"/>
      <c r="AP26" s="455"/>
      <c r="AQ26" s="455"/>
      <c r="AR26" s="455"/>
      <c r="AS26" s="455"/>
      <c r="AT26" s="455"/>
      <c r="AU26" s="455"/>
      <c r="AV26" s="455"/>
      <c r="AW26" s="455"/>
      <c r="AX26" s="455"/>
      <c r="AY26" s="455"/>
      <c r="AZ26" s="455"/>
      <c r="BA26" s="455"/>
      <c r="BB26" s="456"/>
      <c r="BC26" s="405"/>
      <c r="BD26" s="406"/>
      <c r="BE26" s="406"/>
      <c r="BF26" s="406"/>
      <c r="BG26" s="406"/>
      <c r="BH26" s="406"/>
      <c r="BI26" s="407"/>
      <c r="BJ26" s="373" t="str">
        <f>IF(ISBLANK(G24),"",IF($B24="Dweomer",VLOOKUP($G24,DweomerGesamt,BL$18,FALSE),IF($B24="Wunder",VLOOKUP($G24,WunderGesamt,BL$18,FALSE),IF($B24="Thaumaturgie",VLOOKUP($G24,ThaumaturgieGesamt,BL$18,FALSE),VLOOKUP($G24,ZauberGesamt,BL$18,FALSE)))))</f>
        <v>gö</v>
      </c>
      <c r="BK26" s="373"/>
      <c r="BL26" s="373"/>
      <c r="BM26" s="373"/>
      <c r="BN26" s="373"/>
      <c r="BO26" s="374" t="str">
        <f>IF(ISBLANK(G24),"",IF($B24="Dweomer",VLOOKUP($G24,DweomerGesamt,BP$18,FALSE),IF($B24="Wunder",VLOOKUP($G24,WunderGesamt,BP$18,FALSE),IF($B24="Thaumaturgie",VLOOKUP($G24,ThaumaturgieGesamt,BP$18,FALSE),VLOOKUP($G24,ZauberGesamt,BP$18,FALSE)))))</f>
        <v>Feuer</v>
      </c>
      <c r="BP26" s="375"/>
      <c r="BQ26" s="375"/>
      <c r="BR26" s="376"/>
      <c r="BS26" s="373"/>
      <c r="BT26" s="373"/>
      <c r="BU26" s="106"/>
      <c r="BV26" s="94"/>
      <c r="BW26" s="94"/>
      <c r="BX26" s="94"/>
      <c r="BY26" s="8"/>
      <c r="BZ26" s="94"/>
      <c r="CA26" s="94"/>
      <c r="CB26" s="94"/>
      <c r="CC26" s="94"/>
      <c r="CD26" s="94"/>
      <c r="CE26" s="94"/>
      <c r="CF26" s="94"/>
      <c r="CG26" s="94"/>
      <c r="CH26" s="94"/>
      <c r="CI26" s="94"/>
      <c r="CJ26" s="94"/>
      <c r="CK26" s="94"/>
      <c r="CL26" s="94"/>
      <c r="CM26" s="94"/>
    </row>
    <row r="27" spans="1:91" s="18" customFormat="1" ht="9.9499999999999993" customHeight="1" x14ac:dyDescent="0.2">
      <c r="A27" s="94"/>
      <c r="B27" s="373"/>
      <c r="C27" s="373"/>
      <c r="D27" s="373"/>
      <c r="E27" s="373"/>
      <c r="F27" s="373"/>
      <c r="G27" s="392"/>
      <c r="H27" s="392"/>
      <c r="I27" s="392"/>
      <c r="J27" s="392"/>
      <c r="K27" s="392"/>
      <c r="L27" s="392"/>
      <c r="M27" s="392"/>
      <c r="N27" s="392"/>
      <c r="O27" s="392"/>
      <c r="P27" s="392"/>
      <c r="Q27" s="373"/>
      <c r="R27" s="373"/>
      <c r="S27" s="373"/>
      <c r="T27" s="377"/>
      <c r="U27" s="378"/>
      <c r="V27" s="378"/>
      <c r="W27" s="378"/>
      <c r="X27" s="379"/>
      <c r="Y27" s="383"/>
      <c r="Z27" s="384"/>
      <c r="AA27" s="384"/>
      <c r="AB27" s="384"/>
      <c r="AC27" s="384"/>
      <c r="AD27" s="384"/>
      <c r="AE27" s="385"/>
      <c r="AF27" s="408"/>
      <c r="AG27" s="408"/>
      <c r="AH27" s="457"/>
      <c r="AI27" s="458"/>
      <c r="AJ27" s="458"/>
      <c r="AK27" s="458"/>
      <c r="AL27" s="458"/>
      <c r="AM27" s="458"/>
      <c r="AN27" s="458"/>
      <c r="AO27" s="458"/>
      <c r="AP27" s="458"/>
      <c r="AQ27" s="458"/>
      <c r="AR27" s="458"/>
      <c r="AS27" s="458"/>
      <c r="AT27" s="458"/>
      <c r="AU27" s="458"/>
      <c r="AV27" s="458"/>
      <c r="AW27" s="458"/>
      <c r="AX27" s="458"/>
      <c r="AY27" s="458"/>
      <c r="AZ27" s="458"/>
      <c r="BA27" s="458"/>
      <c r="BB27" s="459"/>
      <c r="BC27" s="383"/>
      <c r="BD27" s="384"/>
      <c r="BE27" s="384"/>
      <c r="BF27" s="384"/>
      <c r="BG27" s="384"/>
      <c r="BH27" s="384"/>
      <c r="BI27" s="385"/>
      <c r="BJ27" s="373"/>
      <c r="BK27" s="373"/>
      <c r="BL27" s="373"/>
      <c r="BM27" s="373"/>
      <c r="BN27" s="373"/>
      <c r="BO27" s="377"/>
      <c r="BP27" s="378"/>
      <c r="BQ27" s="378"/>
      <c r="BR27" s="379"/>
      <c r="BS27" s="373"/>
      <c r="BT27" s="373"/>
      <c r="BU27" s="106"/>
      <c r="BV27" s="94"/>
      <c r="BW27" s="94"/>
      <c r="BX27" s="94"/>
      <c r="BY27" s="94"/>
      <c r="BZ27" s="94"/>
      <c r="CA27" s="94"/>
      <c r="CB27" s="94"/>
      <c r="CC27" s="94"/>
      <c r="CD27" s="94"/>
      <c r="CE27" s="94"/>
      <c r="CF27" s="94"/>
      <c r="CG27" s="94"/>
      <c r="CH27" s="94"/>
      <c r="CI27" s="94"/>
      <c r="CJ27" s="94"/>
      <c r="CK27" s="94"/>
      <c r="CL27" s="94"/>
      <c r="CM27" s="94"/>
    </row>
    <row r="28" spans="1:91" s="18" customFormat="1" ht="9.9499999999999993" customHeight="1" x14ac:dyDescent="0.2">
      <c r="A28" s="94"/>
      <c r="AF28" s="119"/>
      <c r="AG28" s="119"/>
      <c r="AH28" s="119"/>
      <c r="AI28" s="119"/>
      <c r="AJ28" s="119"/>
      <c r="AK28" s="119"/>
      <c r="AL28" s="119"/>
      <c r="AM28" s="119"/>
      <c r="AN28" s="119"/>
      <c r="AO28" s="119"/>
      <c r="AP28" s="119"/>
      <c r="AQ28" s="119"/>
      <c r="AR28" s="119"/>
      <c r="AS28" s="119"/>
      <c r="AT28" s="119"/>
      <c r="AU28" s="119"/>
      <c r="AV28" s="119"/>
      <c r="AW28" s="119"/>
      <c r="AX28" s="119"/>
      <c r="AY28" s="119"/>
      <c r="AZ28" s="119"/>
      <c r="BA28" s="119"/>
      <c r="BB28" s="119"/>
      <c r="BC28" s="119"/>
      <c r="BD28" s="119"/>
      <c r="BE28" s="119"/>
      <c r="BF28" s="119"/>
      <c r="BG28" s="119"/>
      <c r="BH28" s="119"/>
      <c r="BI28" s="119"/>
      <c r="BU28" s="106"/>
      <c r="BV28" s="16"/>
      <c r="BW28" s="16"/>
      <c r="BX28" s="16"/>
      <c r="BY28" s="16"/>
      <c r="BZ28" s="16"/>
      <c r="CA28" s="16"/>
      <c r="CB28" s="16"/>
      <c r="CC28" s="16"/>
      <c r="CD28" s="16"/>
      <c r="CE28" s="16"/>
      <c r="CF28" s="16"/>
      <c r="CG28" s="16"/>
      <c r="CH28" s="16"/>
      <c r="CI28" s="16"/>
      <c r="CJ28" s="16"/>
      <c r="CK28" s="16"/>
      <c r="CL28" s="16"/>
      <c r="CM28" s="16"/>
    </row>
    <row r="29" spans="1:91" s="18" customFormat="1" ht="9.9499999999999993" customHeight="1" x14ac:dyDescent="0.2">
      <c r="A29" s="94"/>
      <c r="B29" s="386" t="s">
        <v>650</v>
      </c>
      <c r="C29" s="387"/>
      <c r="D29" s="387"/>
      <c r="E29" s="387"/>
      <c r="F29" s="388"/>
      <c r="G29" s="392" t="s">
        <v>651</v>
      </c>
      <c r="H29" s="392"/>
      <c r="I29" s="392"/>
      <c r="J29" s="392"/>
      <c r="K29" s="392"/>
      <c r="L29" s="392"/>
      <c r="M29" s="392"/>
      <c r="N29" s="392"/>
      <c r="O29" s="392"/>
      <c r="P29" s="392"/>
      <c r="Q29" s="373">
        <f>IF(ISBLANK(G29),"",IF($B29="Dweomer",VLOOKUP($G29,DweomerGesamt,R$17,FALSE),IF($B29="Wunder",VLOOKUP($G29,WunderGesamt,R$17,FALSE),IF($B29="Thaumaturgie",VLOOKUP($G29,ThaumaturgieGesamt,R$17,FALSE),VLOOKUP($G29,ZauberGesamt,R$17,FALSE)))))</f>
        <v>2</v>
      </c>
      <c r="R29" s="373"/>
      <c r="S29" s="373"/>
      <c r="T29" s="374" t="str">
        <f>IF(ISBLANK(G29),"",IF($B29="Dweomer",VLOOKUP($G29,DweomerGesamt,V$17,FALSE),IF($B29="Wunder",VLOOKUP($G29,WunderGesamt,V$17,FALSE),IF($B29="Thaumaturgie",VLOOKUP($G29,ThaumaturgieGesamt,V$17,FALSE),VLOOKUP($G29,ZauberGesamt,V$17,FALSE)))))</f>
        <v>Augenblick</v>
      </c>
      <c r="U29" s="375"/>
      <c r="V29" s="375"/>
      <c r="W29" s="375"/>
      <c r="X29" s="376"/>
      <c r="Y29" s="374" t="str">
        <f>IF(ISBLANK(G29),"",IF($B29="Dweomer",VLOOKUP($G29,DweomerGesamt,AA$17,FALSE),IF($B29="Wunder",VLOOKUP($G29,WunderGesamt,AA$17,FALSE),IF($B29="Thaumaturgie",VLOOKUP($G29,ThaumaturgieGesamt,AA$17,FALSE),VLOOKUP($G29,ZauberGesamt,AA$17,FALSE)))))</f>
        <v>-</v>
      </c>
      <c r="Z29" s="375"/>
      <c r="AA29" s="375"/>
      <c r="AB29" s="375"/>
      <c r="AC29" s="375"/>
      <c r="AD29" s="375"/>
      <c r="AE29" s="376"/>
      <c r="AF29" s="408" t="str">
        <f>IF(ISBLANK(G29),"",IF($B29="Dweomer",VLOOKUP($G29,DweomerGesamt,AF$17,FALSE),IF($B29="Wunder",VLOOKUP($G29,WunderGesamt,AF$17,FALSE),IF($B29="Thaumaturgie",VLOOKUP($G29,ThaumaturgieGesamt,AF$17,FALSE),VLOOKUP($G29,ZauberGesamt,AF$17,FALSE)))))</f>
        <v>Geste</v>
      </c>
      <c r="AG29" s="408"/>
      <c r="AH29" s="451">
        <f>IF(ISBLANK(G29),"",IF($B29="Dweomer",VLOOKUP($G29,DweomerGesamt,AM$17,FALSE),IF($B29="Wunder",VLOOKUP($G29,WunderGesamt,AM$17,FALSE),IF($B29="Thaumaturgie",VLOOKUP($G29,ThaumaturgieGesamt,AM$17,FALSE),VLOOKUP($G29,ZauberGesamt,AM$17,FALSE)))))</f>
        <v>0</v>
      </c>
      <c r="AI29" s="452"/>
      <c r="AJ29" s="452"/>
      <c r="AK29" s="452"/>
      <c r="AL29" s="452"/>
      <c r="AM29" s="452"/>
      <c r="AN29" s="452"/>
      <c r="AO29" s="452"/>
      <c r="AP29" s="452"/>
      <c r="AQ29" s="452"/>
      <c r="AR29" s="452"/>
      <c r="AS29" s="452"/>
      <c r="AT29" s="452"/>
      <c r="AU29" s="452"/>
      <c r="AV29" s="452"/>
      <c r="AW29" s="452"/>
      <c r="AX29" s="452"/>
      <c r="AY29" s="452"/>
      <c r="AZ29" s="452"/>
      <c r="BA29" s="452"/>
      <c r="BB29" s="453"/>
      <c r="BC29" s="380" t="str">
        <f>IF(ISBLANK(G29),"",IF($B29="Dweomer",VLOOKUP($G29,DweomerGesamt,BF$17,FALSE),IF($B29="Wunder",VLOOKUP($G29,WunderGesamt,BF$17,FALSE),IF($B29="Thaumaturgie",VLOOKUP($G29,ThaumaturgieGesamt,BF$17,FALSE),VLOOKUP($G29,ZauberGesamt,BF$17,FALSE)))))</f>
        <v>eigenes Blut</v>
      </c>
      <c r="BD29" s="381"/>
      <c r="BE29" s="381"/>
      <c r="BF29" s="381"/>
      <c r="BG29" s="381"/>
      <c r="BH29" s="381"/>
      <c r="BI29" s="382"/>
      <c r="BJ29" s="374" t="str">
        <f>IF(ISBLANK(G29),"",IF($B29="Dweomer",VLOOKUP($G29,DweomerGesamt,BK$17,FALSE),IF($B29="Wunder",VLOOKUP($G29,WunderGesamt,BK$17,FALSE),IF($B29="Thaumaturgie",VLOOKUP($G29,ThaumaturgieGesamt,BK$17,FALSE),VLOOKUP($G29,ZauberGesamt,BK$17,FALSE)))))</f>
        <v>Verändern</v>
      </c>
      <c r="BK29" s="375"/>
      <c r="BL29" s="375"/>
      <c r="BM29" s="375"/>
      <c r="BN29" s="376"/>
      <c r="BO29" s="374" t="str">
        <f>IF(ISBLANK(G29),"",IF($B29="Dweomer",VLOOKUP($G29,DweomerGesamt,BP$17,FALSE),IF($B29="Wunder",VLOOKUP($G29,WunderGesamt,BP$17,FALSE),IF($B29="Thaumaturgie",VLOOKUP($G29,ThaumaturgieGesamt,BP$17,FALSE),VLOOKUP($G29,ZauberGesamt,BP$17,FALSE)))))</f>
        <v>Holz</v>
      </c>
      <c r="BP29" s="375"/>
      <c r="BQ29" s="375"/>
      <c r="BR29" s="376"/>
      <c r="BS29" s="373">
        <f>IF(ISBLANK(G29),"",IF($B29="Dweomer",VLOOKUP($G29,DweomerGesamt,BS$17,FALSE),IF($B29="Wunder",VLOOKUP($G29,WunderGesamt,BS$17,FALSE),IF($B29="Thaumaturgie",VLOOKUP($G29,ThaumaturgieGesamt,BS$17,FALSE),VLOOKUP($G29,ZauberGesamt,BS$17,FALSE)))))</f>
        <v>2</v>
      </c>
      <c r="BT29" s="373"/>
      <c r="BU29" s="106"/>
      <c r="BV29" s="94"/>
      <c r="BW29" s="94"/>
      <c r="BX29" s="94"/>
      <c r="BY29" s="94"/>
      <c r="BZ29" s="94"/>
      <c r="CA29" s="94"/>
      <c r="CB29" s="94"/>
      <c r="CC29" s="94"/>
      <c r="CD29" s="94"/>
      <c r="CE29" s="94"/>
      <c r="CF29" s="94"/>
      <c r="CG29" s="94"/>
      <c r="CH29" s="94"/>
      <c r="CI29" s="94"/>
      <c r="CJ29" s="94"/>
      <c r="CK29" s="94"/>
      <c r="CL29" s="94"/>
      <c r="CM29" s="94"/>
    </row>
    <row r="30" spans="1:91" s="18" customFormat="1" ht="9.9499999999999993" customHeight="1" x14ac:dyDescent="0.2">
      <c r="A30" s="94"/>
      <c r="B30" s="389"/>
      <c r="C30" s="390"/>
      <c r="D30" s="390"/>
      <c r="E30" s="390"/>
      <c r="F30" s="391"/>
      <c r="G30" s="392"/>
      <c r="H30" s="392"/>
      <c r="I30" s="392"/>
      <c r="J30" s="392"/>
      <c r="K30" s="392"/>
      <c r="L30" s="392"/>
      <c r="M30" s="392"/>
      <c r="N30" s="392"/>
      <c r="O30" s="392"/>
      <c r="P30" s="392"/>
      <c r="Q30" s="373"/>
      <c r="R30" s="373"/>
      <c r="S30" s="373"/>
      <c r="T30" s="393"/>
      <c r="U30" s="394"/>
      <c r="V30" s="394"/>
      <c r="W30" s="394"/>
      <c r="X30" s="395"/>
      <c r="Y30" s="377"/>
      <c r="Z30" s="378"/>
      <c r="AA30" s="378"/>
      <c r="AB30" s="378"/>
      <c r="AC30" s="378"/>
      <c r="AD30" s="378"/>
      <c r="AE30" s="379"/>
      <c r="AF30" s="408"/>
      <c r="AG30" s="408"/>
      <c r="AH30" s="454"/>
      <c r="AI30" s="455"/>
      <c r="AJ30" s="455"/>
      <c r="AK30" s="455"/>
      <c r="AL30" s="455"/>
      <c r="AM30" s="455"/>
      <c r="AN30" s="455"/>
      <c r="AO30" s="455"/>
      <c r="AP30" s="455"/>
      <c r="AQ30" s="455"/>
      <c r="AR30" s="455"/>
      <c r="AS30" s="455"/>
      <c r="AT30" s="455"/>
      <c r="AU30" s="455"/>
      <c r="AV30" s="455"/>
      <c r="AW30" s="455"/>
      <c r="AX30" s="455"/>
      <c r="AY30" s="455"/>
      <c r="AZ30" s="455"/>
      <c r="BA30" s="455"/>
      <c r="BB30" s="456"/>
      <c r="BC30" s="405"/>
      <c r="BD30" s="406"/>
      <c r="BE30" s="406"/>
      <c r="BF30" s="406"/>
      <c r="BG30" s="406"/>
      <c r="BH30" s="406"/>
      <c r="BI30" s="407"/>
      <c r="BJ30" s="377"/>
      <c r="BK30" s="378"/>
      <c r="BL30" s="378"/>
      <c r="BM30" s="378"/>
      <c r="BN30" s="379"/>
      <c r="BO30" s="377"/>
      <c r="BP30" s="378"/>
      <c r="BQ30" s="378"/>
      <c r="BR30" s="379"/>
      <c r="BS30" s="373"/>
      <c r="BT30" s="373"/>
      <c r="BU30" s="106"/>
      <c r="BV30" s="94"/>
      <c r="BW30" s="94"/>
      <c r="BX30" s="94"/>
      <c r="BY30" s="94"/>
      <c r="BZ30" s="94"/>
      <c r="CA30" s="94"/>
      <c r="CB30" s="94"/>
      <c r="CC30" s="94"/>
      <c r="CD30" s="94"/>
      <c r="CE30" s="94"/>
      <c r="CF30" s="94"/>
      <c r="CG30" s="94"/>
      <c r="CH30" s="94"/>
      <c r="CI30" s="94"/>
      <c r="CJ30" s="94"/>
      <c r="CK30" s="94"/>
      <c r="CL30" s="94"/>
      <c r="CM30" s="94"/>
    </row>
    <row r="31" spans="1:91" s="18" customFormat="1" ht="9.9499999999999993" customHeight="1" x14ac:dyDescent="0.2">
      <c r="A31" s="100"/>
      <c r="B31" s="373" t="str">
        <f>IF(ISBLANK(G29),"",IF($B29="Dweomer",VLOOKUP($G29,DweomerGesamt,E$17,FALSE),IF($B29="Wunder",VLOOKUP($G29,WunderGesamt,E$17,FALSE),IF($B29="Thaumaturgie",VLOOKUP($G29,ThaumaturgieGesamt,E$17,FALSE),VLOOKUP($G29,ZauberGesamt,E$17,FALSE)))))</f>
        <v>Dweomer</v>
      </c>
      <c r="C31" s="373"/>
      <c r="D31" s="373"/>
      <c r="E31" s="373"/>
      <c r="F31" s="373"/>
      <c r="G31" s="392"/>
      <c r="H31" s="392"/>
      <c r="I31" s="392"/>
      <c r="J31" s="392"/>
      <c r="K31" s="392"/>
      <c r="L31" s="392"/>
      <c r="M31" s="392"/>
      <c r="N31" s="392"/>
      <c r="O31" s="392"/>
      <c r="P31" s="392"/>
      <c r="Q31" s="373"/>
      <c r="R31" s="373"/>
      <c r="S31" s="373"/>
      <c r="T31" s="374" t="str">
        <f>IF(ISBLANK(G29),"",IF($B29="Dweomer",VLOOKUP($G29,DweomerGesamt,V$18,FALSE),IF($B29="Wunder",VLOOKUP($G29,WunderGesamt,V$18,FALSE),IF($B29="Thaumaturgie",VLOOKUP($G29,ThaumaturgieGesamt,V$18,FALSE),VLOOKUP($G29,ZauberGesamt,V$18,FALSE)))))</f>
        <v>2 min</v>
      </c>
      <c r="U31" s="375"/>
      <c r="V31" s="375"/>
      <c r="W31" s="375"/>
      <c r="X31" s="376"/>
      <c r="Y31" s="380" t="str">
        <f>IF(ISBLANK(G29),"",IF($B29="Dweomer",VLOOKUP($G29,DweomerGesamt,AA$18,FALSE),IF($B29="Wunder",VLOOKUP($G29,WunderGesamt,AA$18,FALSE),IF($B29="Thaumaturgie",VLOOKUP($G29,ThaumaturgieGesamt,AA$18,FALSE),VLOOKUP($G29,ZauberGesamt,AA$18,FALSE)))))&amp;"/ "&amp;IF($B29="Dweomer",VLOOKUP($G29,DweomerGesamt,AA$18+1),IF($B29="Wunder",VLOOKUP($G29,WunderGesamt,AA$18+1),IF($B29="Thaumaturgie",VLOOKUP($G29,ThaumaturgieGesamt,AA$18+1,FALSE),VLOOKUP($G29,ZauberGesamt,AA$18+1))))</f>
        <v>Körper/ Zauberer</v>
      </c>
      <c r="Z31" s="381"/>
      <c r="AA31" s="381"/>
      <c r="AB31" s="381"/>
      <c r="AC31" s="381"/>
      <c r="AD31" s="381"/>
      <c r="AE31" s="382"/>
      <c r="AF31" s="408"/>
      <c r="AG31" s="408"/>
      <c r="AH31" s="454"/>
      <c r="AI31" s="455"/>
      <c r="AJ31" s="455"/>
      <c r="AK31" s="455"/>
      <c r="AL31" s="455"/>
      <c r="AM31" s="455"/>
      <c r="AN31" s="455"/>
      <c r="AO31" s="455"/>
      <c r="AP31" s="455"/>
      <c r="AQ31" s="455"/>
      <c r="AR31" s="455"/>
      <c r="AS31" s="455"/>
      <c r="AT31" s="455"/>
      <c r="AU31" s="455"/>
      <c r="AV31" s="455"/>
      <c r="AW31" s="455"/>
      <c r="AX31" s="455"/>
      <c r="AY31" s="455"/>
      <c r="AZ31" s="455"/>
      <c r="BA31" s="455"/>
      <c r="BB31" s="456"/>
      <c r="BC31" s="405"/>
      <c r="BD31" s="406"/>
      <c r="BE31" s="406"/>
      <c r="BF31" s="406"/>
      <c r="BG31" s="406"/>
      <c r="BH31" s="406"/>
      <c r="BI31" s="407"/>
      <c r="BJ31" s="373" t="str">
        <f>IF(ISBLANK(G29),"",IF($B29="Dweomer",VLOOKUP($G29,DweomerGesamt,BL$18,FALSE),IF($B29="Wunder",VLOOKUP($G29,WunderGesamt,BL$18,FALSE),IF($B29="Thaumaturgie",VLOOKUP($G29,ThaumaturgieGesamt,BL$18,FALSE),VLOOKUP($G29,ZauberGesamt,BL$18,FALSE)))))</f>
        <v>dr</v>
      </c>
      <c r="BK31" s="373"/>
      <c r="BL31" s="373"/>
      <c r="BM31" s="373"/>
      <c r="BN31" s="373"/>
      <c r="BO31" s="374" t="str">
        <f>IF(ISBLANK(G29),"",IF($B29="Dweomer",VLOOKUP($G29,DweomerGesamt,BP$18,FALSE),IF($B29="Wunder",VLOOKUP($G29,WunderGesamt,BP$18,FALSE),IF($B29="Thaumaturgie",VLOOKUP($G29,ThaumaturgieGesamt,BP$18,FALSE),VLOOKUP($G29,ZauberGesamt,BP$18,FALSE)))))</f>
        <v>Erde</v>
      </c>
      <c r="BP31" s="375"/>
      <c r="BQ31" s="375"/>
      <c r="BR31" s="376"/>
      <c r="BS31" s="373"/>
      <c r="BT31" s="373"/>
      <c r="BU31" s="106"/>
      <c r="BV31" s="94"/>
      <c r="BW31" s="94"/>
      <c r="BX31" s="94"/>
      <c r="BY31" s="94"/>
      <c r="BZ31" s="94"/>
      <c r="CA31" s="94"/>
      <c r="CB31" s="94"/>
      <c r="CC31" s="94"/>
      <c r="CD31" s="94"/>
      <c r="CE31" s="94"/>
      <c r="CF31" s="94"/>
      <c r="CG31" s="94"/>
      <c r="CH31" s="94"/>
      <c r="CI31" s="94"/>
      <c r="CJ31" s="94"/>
      <c r="CK31" s="94"/>
      <c r="CL31" s="94"/>
      <c r="CM31" s="94"/>
    </row>
    <row r="32" spans="1:91" s="18" customFormat="1" ht="9.9499999999999993" customHeight="1" x14ac:dyDescent="0.2">
      <c r="A32" s="100"/>
      <c r="B32" s="373"/>
      <c r="C32" s="373"/>
      <c r="D32" s="373"/>
      <c r="E32" s="373"/>
      <c r="F32" s="373"/>
      <c r="G32" s="392"/>
      <c r="H32" s="392"/>
      <c r="I32" s="392"/>
      <c r="J32" s="392"/>
      <c r="K32" s="392"/>
      <c r="L32" s="392"/>
      <c r="M32" s="392"/>
      <c r="N32" s="392"/>
      <c r="O32" s="392"/>
      <c r="P32" s="392"/>
      <c r="Q32" s="373"/>
      <c r="R32" s="373"/>
      <c r="S32" s="373"/>
      <c r="T32" s="377"/>
      <c r="U32" s="378"/>
      <c r="V32" s="378"/>
      <c r="W32" s="378"/>
      <c r="X32" s="379"/>
      <c r="Y32" s="383"/>
      <c r="Z32" s="384"/>
      <c r="AA32" s="384"/>
      <c r="AB32" s="384"/>
      <c r="AC32" s="384"/>
      <c r="AD32" s="384"/>
      <c r="AE32" s="385"/>
      <c r="AF32" s="408"/>
      <c r="AG32" s="408"/>
      <c r="AH32" s="457"/>
      <c r="AI32" s="458"/>
      <c r="AJ32" s="458"/>
      <c r="AK32" s="458"/>
      <c r="AL32" s="458"/>
      <c r="AM32" s="458"/>
      <c r="AN32" s="458"/>
      <c r="AO32" s="458"/>
      <c r="AP32" s="458"/>
      <c r="AQ32" s="458"/>
      <c r="AR32" s="458"/>
      <c r="AS32" s="458"/>
      <c r="AT32" s="458"/>
      <c r="AU32" s="458"/>
      <c r="AV32" s="458"/>
      <c r="AW32" s="458"/>
      <c r="AX32" s="458"/>
      <c r="AY32" s="458"/>
      <c r="AZ32" s="458"/>
      <c r="BA32" s="458"/>
      <c r="BB32" s="459"/>
      <c r="BC32" s="383"/>
      <c r="BD32" s="384"/>
      <c r="BE32" s="384"/>
      <c r="BF32" s="384"/>
      <c r="BG32" s="384"/>
      <c r="BH32" s="384"/>
      <c r="BI32" s="385"/>
      <c r="BJ32" s="373"/>
      <c r="BK32" s="373"/>
      <c r="BL32" s="373"/>
      <c r="BM32" s="373"/>
      <c r="BN32" s="373"/>
      <c r="BO32" s="377"/>
      <c r="BP32" s="378"/>
      <c r="BQ32" s="378"/>
      <c r="BR32" s="379"/>
      <c r="BS32" s="373"/>
      <c r="BT32" s="373"/>
      <c r="BU32" s="106"/>
      <c r="BV32" s="94"/>
      <c r="BW32" s="94"/>
      <c r="BX32" s="94"/>
      <c r="BY32" s="94"/>
      <c r="BZ32" s="94"/>
      <c r="CA32" s="94"/>
      <c r="CB32" s="94"/>
      <c r="CC32" s="94"/>
      <c r="CD32" s="94"/>
      <c r="CE32" s="94"/>
      <c r="CF32" s="94"/>
      <c r="CG32" s="94"/>
      <c r="CH32" s="94"/>
      <c r="CI32" s="94"/>
      <c r="CJ32" s="94"/>
      <c r="CK32" s="94"/>
      <c r="CL32" s="94"/>
      <c r="CM32" s="94"/>
    </row>
    <row r="33" spans="1:91" s="18" customFormat="1" ht="9.9499999999999993" customHeight="1" x14ac:dyDescent="0.2">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U33" s="106"/>
    </row>
    <row r="34" spans="1:91" s="18" customFormat="1" ht="9.9499999999999993" customHeight="1" x14ac:dyDescent="0.2">
      <c r="A34" s="99"/>
      <c r="B34" s="386" t="s">
        <v>1081</v>
      </c>
      <c r="C34" s="387"/>
      <c r="D34" s="387"/>
      <c r="E34" s="387"/>
      <c r="F34" s="388"/>
      <c r="G34" s="392" t="s">
        <v>856</v>
      </c>
      <c r="H34" s="392"/>
      <c r="I34" s="392"/>
      <c r="J34" s="392"/>
      <c r="K34" s="392"/>
      <c r="L34" s="392"/>
      <c r="M34" s="392"/>
      <c r="N34" s="392"/>
      <c r="O34" s="392"/>
      <c r="P34" s="392"/>
      <c r="Q34" s="373">
        <f>IF(ISBLANK(G34),"",IF($B34="Dweomer",VLOOKUP($G34,DweomerGesamt,R$17,FALSE),IF($B34="Wunder",VLOOKUP($G34,WunderGesamt,R$17,FALSE),IF($B34="Thaumaturgie",VLOOKUP($G34,ThaumaturgieGesamt,R$17,FALSE),VLOOKUP($G34,ZauberGesamt,R$17,FALSE)))))</f>
        <v>1</v>
      </c>
      <c r="R34" s="373"/>
      <c r="S34" s="373"/>
      <c r="T34" s="374" t="str">
        <f>IF(ISBLANK(G34),"",IF($B34="Dweomer",VLOOKUP($G34,DweomerGesamt,V$17,FALSE),IF($B34="Wunder",VLOOKUP($G34,WunderGesamt,V$17,FALSE),IF($B34="Thaumaturgie",VLOOKUP($G34,ThaumaturgieGesamt,V$17,FALSE),VLOOKUP($G34,ZauberGesamt,V$17,FALSE)))))</f>
        <v>Augenblick</v>
      </c>
      <c r="U34" s="375"/>
      <c r="V34" s="375"/>
      <c r="W34" s="375"/>
      <c r="X34" s="376"/>
      <c r="Y34" s="374" t="str">
        <f>IF(ISBLANK(G34),"",IF($B34="Dweomer",VLOOKUP($G34,DweomerGesamt,AA$17,FALSE),IF($B34="Wunder",VLOOKUP($G34,WunderGesamt,AA$17,FALSE),IF($B34="Thaumaturgie",VLOOKUP($G34,ThaumaturgieGesamt,AA$17,FALSE),VLOOKUP($G34,ZauberGesamt,AA$17,FALSE)))))</f>
        <v>500 m</v>
      </c>
      <c r="Z34" s="375"/>
      <c r="AA34" s="375"/>
      <c r="AB34" s="375"/>
      <c r="AC34" s="375"/>
      <c r="AD34" s="375"/>
      <c r="AE34" s="376"/>
      <c r="AF34" s="408" t="str">
        <f>IF(ISBLANK(G34),"",IF($B34="Dweomer",VLOOKUP($G34,DweomerGesamt,AF$17,FALSE),IF($B34="Wunder",VLOOKUP($G34,WunderGesamt,AF$17,FALSE),IF($B34="Thaumaturgie",VLOOKUP($G34,ThaumaturgieGesamt,AF$17,FALSE),VLOOKUP($G34,ZauberGesamt,AF$17,FALSE)))))</f>
        <v>Gedanke</v>
      </c>
      <c r="AG34" s="408"/>
      <c r="AH34" s="451">
        <f>IF(ISBLANK(G34),"",IF($B34="Dweomer",VLOOKUP($G34,DweomerGesamt,AM$17,FALSE),IF($B34="Wunder",VLOOKUP($G34,WunderGesamt,AM$17,FALSE),IF($B34="Thaumaturgie",VLOOKUP($G34,ThaumaturgieGesamt,AM$17,FALSE),VLOOKUP($G34,ZauberGesamt,AM$17,FALSE)))))</f>
        <v>0</v>
      </c>
      <c r="AI34" s="452"/>
      <c r="AJ34" s="452"/>
      <c r="AK34" s="452"/>
      <c r="AL34" s="452"/>
      <c r="AM34" s="452"/>
      <c r="AN34" s="452"/>
      <c r="AO34" s="452"/>
      <c r="AP34" s="452"/>
      <c r="AQ34" s="452"/>
      <c r="AR34" s="452"/>
      <c r="AS34" s="452"/>
      <c r="AT34" s="452"/>
      <c r="AU34" s="452"/>
      <c r="AV34" s="452"/>
      <c r="AW34" s="452"/>
      <c r="AX34" s="452"/>
      <c r="AY34" s="452"/>
      <c r="AZ34" s="452"/>
      <c r="BA34" s="452"/>
      <c r="BB34" s="453"/>
      <c r="BC34" s="380" t="str">
        <f>IF(ISBLANK(G34),"",IF($B34="Dweomer",VLOOKUP($G34,DweomerGesamt,BF$17,FALSE),IF($B34="Wunder",VLOOKUP($G34,WunderGesamt,BF$17,FALSE),IF($B34="Thaumaturgie",VLOOKUP($G34,ThaumaturgieGesamt,BF$17,FALSE),VLOOKUP($G34,ZauberGesamt,BF$17,FALSE)))))</f>
        <v>Salz (2Ks)</v>
      </c>
      <c r="BD34" s="381"/>
      <c r="BE34" s="381"/>
      <c r="BF34" s="381"/>
      <c r="BG34" s="381"/>
      <c r="BH34" s="381"/>
      <c r="BI34" s="382"/>
      <c r="BJ34" s="374" t="str">
        <f>IF(ISBLANK(G34),"",IF($B34="Dweomer",VLOOKUP($G34,DweomerGesamt,BK$17,FALSE),IF($B34="Wunder",VLOOKUP($G34,WunderGesamt,BK$17,FALSE),IF($B34="Thaumaturgie",VLOOKUP($G34,ThaumaturgieGesamt,BK$17,FALSE),VLOOKUP($G34,ZauberGesamt,BK$17,FALSE)))))</f>
        <v>Formen</v>
      </c>
      <c r="BK34" s="375"/>
      <c r="BL34" s="375"/>
      <c r="BM34" s="375"/>
      <c r="BN34" s="376"/>
      <c r="BO34" s="374" t="str">
        <f>IF(ISBLANK(G34),"",IF($B34="Dweomer",VLOOKUP($G34,DweomerGesamt,BP$17,FALSE),IF($B34="Wunder",VLOOKUP($G34,WunderGesamt,BP$17,FALSE),IF($B34="Thaumaturgie",VLOOKUP($G34,ThaumaturgieGesamt,BP$17,FALSE),VLOOKUP($G34,ZauberGesamt,BP$17,FALSE)))))</f>
        <v>Eis</v>
      </c>
      <c r="BP34" s="375"/>
      <c r="BQ34" s="375"/>
      <c r="BR34" s="376"/>
      <c r="BS34" s="373">
        <f>IF(ISBLANK(G34),"",IF($B34="Dweomer",VLOOKUP($G34,DweomerGesamt,BS$17,FALSE),IF($B34="Wunder",VLOOKUP($G34,WunderGesamt,BS$17,FALSE),IF($B34="Thaumaturgie",VLOOKUP($G34,ThaumaturgieGesamt,BS$17,FALSE),VLOOKUP($G34,ZauberGesamt,BS$17,FALSE)))))</f>
        <v>1</v>
      </c>
      <c r="BT34" s="373"/>
      <c r="BU34" s="106"/>
      <c r="BV34" s="94"/>
      <c r="BW34" s="94"/>
      <c r="BX34" s="94"/>
      <c r="BY34" s="94"/>
      <c r="BZ34" s="94"/>
      <c r="CA34" s="94"/>
      <c r="CB34" s="94"/>
      <c r="CC34" s="94"/>
      <c r="CD34" s="94"/>
      <c r="CE34" s="94"/>
      <c r="CF34" s="94"/>
      <c r="CG34" s="94"/>
      <c r="CH34" s="94"/>
      <c r="CI34" s="94"/>
      <c r="CJ34" s="94"/>
      <c r="CK34" s="94"/>
      <c r="CL34" s="94"/>
      <c r="CM34" s="94"/>
    </row>
    <row r="35" spans="1:91" s="18" customFormat="1" ht="9.9499999999999993" customHeight="1" x14ac:dyDescent="0.2">
      <c r="A35" s="100"/>
      <c r="B35" s="389"/>
      <c r="C35" s="390"/>
      <c r="D35" s="390"/>
      <c r="E35" s="390"/>
      <c r="F35" s="391"/>
      <c r="G35" s="392"/>
      <c r="H35" s="392"/>
      <c r="I35" s="392"/>
      <c r="J35" s="392"/>
      <c r="K35" s="392"/>
      <c r="L35" s="392"/>
      <c r="M35" s="392"/>
      <c r="N35" s="392"/>
      <c r="O35" s="392"/>
      <c r="P35" s="392"/>
      <c r="Q35" s="373"/>
      <c r="R35" s="373"/>
      <c r="S35" s="373"/>
      <c r="T35" s="393"/>
      <c r="U35" s="394"/>
      <c r="V35" s="394"/>
      <c r="W35" s="394"/>
      <c r="X35" s="395"/>
      <c r="Y35" s="377"/>
      <c r="Z35" s="378"/>
      <c r="AA35" s="378"/>
      <c r="AB35" s="378"/>
      <c r="AC35" s="378"/>
      <c r="AD35" s="378"/>
      <c r="AE35" s="379"/>
      <c r="AF35" s="408"/>
      <c r="AG35" s="408"/>
      <c r="AH35" s="454"/>
      <c r="AI35" s="455"/>
      <c r="AJ35" s="455"/>
      <c r="AK35" s="455"/>
      <c r="AL35" s="455"/>
      <c r="AM35" s="455"/>
      <c r="AN35" s="455"/>
      <c r="AO35" s="455"/>
      <c r="AP35" s="455"/>
      <c r="AQ35" s="455"/>
      <c r="AR35" s="455"/>
      <c r="AS35" s="455"/>
      <c r="AT35" s="455"/>
      <c r="AU35" s="455"/>
      <c r="AV35" s="455"/>
      <c r="AW35" s="455"/>
      <c r="AX35" s="455"/>
      <c r="AY35" s="455"/>
      <c r="AZ35" s="455"/>
      <c r="BA35" s="455"/>
      <c r="BB35" s="456"/>
      <c r="BC35" s="405"/>
      <c r="BD35" s="406"/>
      <c r="BE35" s="406"/>
      <c r="BF35" s="406"/>
      <c r="BG35" s="406"/>
      <c r="BH35" s="406"/>
      <c r="BI35" s="407"/>
      <c r="BJ35" s="377"/>
      <c r="BK35" s="378"/>
      <c r="BL35" s="378"/>
      <c r="BM35" s="378"/>
      <c r="BN35" s="379"/>
      <c r="BO35" s="377"/>
      <c r="BP35" s="378"/>
      <c r="BQ35" s="378"/>
      <c r="BR35" s="379"/>
      <c r="BS35" s="373"/>
      <c r="BT35" s="373"/>
      <c r="BU35" s="106"/>
      <c r="BV35" s="94"/>
      <c r="BW35" s="94"/>
      <c r="BX35" s="94"/>
      <c r="BY35" s="94"/>
      <c r="BZ35" s="94"/>
      <c r="CA35" s="94"/>
      <c r="CB35" s="94"/>
      <c r="CC35" s="94"/>
      <c r="CD35" s="94"/>
      <c r="CE35" s="94"/>
      <c r="CF35" s="94"/>
      <c r="CG35" s="94"/>
      <c r="CH35" s="94"/>
      <c r="CI35" s="94"/>
      <c r="CJ35" s="94"/>
      <c r="CK35" s="94"/>
      <c r="CL35" s="94"/>
      <c r="CM35" s="94"/>
    </row>
    <row r="36" spans="1:91" s="18" customFormat="1" ht="9.9499999999999993" customHeight="1" x14ac:dyDescent="0.2">
      <c r="A36" s="100"/>
      <c r="B36" s="373" t="str">
        <f>IF(ISBLANK(G34),"",IF($B34="Dweomer",VLOOKUP($G34,DweomerGesamt,E$17,FALSE),IF($B34="Wunder",VLOOKUP($G34,WunderGesamt,E$17,FALSE),IF($B34="Thaumaturgie",VLOOKUP($G34,ThaumaturgieGesamt,E$17,FALSE),VLOOKUP($G34,ZauberGesamt,E$17,FALSE)))))</f>
        <v>Zaubersalz</v>
      </c>
      <c r="C36" s="373"/>
      <c r="D36" s="373"/>
      <c r="E36" s="373"/>
      <c r="F36" s="373"/>
      <c r="G36" s="392"/>
      <c r="H36" s="392"/>
      <c r="I36" s="392"/>
      <c r="J36" s="392"/>
      <c r="K36" s="392"/>
      <c r="L36" s="392"/>
      <c r="M36" s="392"/>
      <c r="N36" s="392"/>
      <c r="O36" s="392"/>
      <c r="P36" s="392"/>
      <c r="Q36" s="373"/>
      <c r="R36" s="373"/>
      <c r="S36" s="373"/>
      <c r="T36" s="374">
        <f>IF(ISBLANK(G34),"",IF($B34="Dweomer",VLOOKUP($G34,DweomerGesamt,V$18,FALSE),IF($B34="Wunder",VLOOKUP($G34,WunderGesamt,V$18,FALSE),IF($B34="Thaumaturgie",VLOOKUP($G34,ThaumaturgieGesamt,V$18,FALSE),VLOOKUP($G34,ZauberGesamt,V$18,FALSE)))))</f>
        <v>0</v>
      </c>
      <c r="U36" s="375"/>
      <c r="V36" s="375"/>
      <c r="W36" s="375"/>
      <c r="X36" s="376"/>
      <c r="Y36" s="380" t="str">
        <f>IF(ISBLANK(G34),"",IF($B34="Dweomer",VLOOKUP($G34,DweomerGesamt,AA$18,FALSE),IF($B34="Wunder",VLOOKUP($G34,WunderGesamt,AA$18,FALSE),IF($B34="Thaumaturgie",VLOOKUP($G34,ThaumaturgieGesamt,AA$18,FALSE),VLOOKUP($G34,ZauberGesamt,AA$18,FALSE)))))&amp;"/ "&amp;IF($B34="Dweomer",VLOOKUP($G34,DweomerGesamt,AA$18+1),IF($B34="Wunder",VLOOKUP($G34,WunderGesamt,AA$18+1),IF($B34="Thaumaturgie",VLOOKUP($G34,ThaumaturgieGesamt,AA$18+1,FALSE),VLOOKUP($G34,ZauberGesamt,AA$18+1))))</f>
        <v>Umgebung/ 1 Wesen/Objekt</v>
      </c>
      <c r="Z36" s="381"/>
      <c r="AA36" s="381"/>
      <c r="AB36" s="381"/>
      <c r="AC36" s="381"/>
      <c r="AD36" s="381"/>
      <c r="AE36" s="382"/>
      <c r="AF36" s="408"/>
      <c r="AG36" s="408"/>
      <c r="AH36" s="454"/>
      <c r="AI36" s="455"/>
      <c r="AJ36" s="455"/>
      <c r="AK36" s="455"/>
      <c r="AL36" s="455"/>
      <c r="AM36" s="455"/>
      <c r="AN36" s="455"/>
      <c r="AO36" s="455"/>
      <c r="AP36" s="455"/>
      <c r="AQ36" s="455"/>
      <c r="AR36" s="455"/>
      <c r="AS36" s="455"/>
      <c r="AT36" s="455"/>
      <c r="AU36" s="455"/>
      <c r="AV36" s="455"/>
      <c r="AW36" s="455"/>
      <c r="AX36" s="455"/>
      <c r="AY36" s="455"/>
      <c r="AZ36" s="455"/>
      <c r="BA36" s="455"/>
      <c r="BB36" s="456"/>
      <c r="BC36" s="405"/>
      <c r="BD36" s="406"/>
      <c r="BE36" s="406"/>
      <c r="BF36" s="406"/>
      <c r="BG36" s="406"/>
      <c r="BH36" s="406"/>
      <c r="BI36" s="407"/>
      <c r="BJ36" s="373" t="str">
        <f>IF(ISBLANK(G34),"",IF($B34="Dweomer",VLOOKUP($G34,DweomerGesamt,BL$18,FALSE),IF($B34="Wunder",VLOOKUP($G34,WunderGesamt,BL$18,FALSE),IF($B34="Thaumaturgie",VLOOKUP($G34,ThaumaturgieGesamt,BL$18,FALSE),VLOOKUP($G34,ZauberGesamt,BL$18,FALSE)))))</f>
        <v>dä</v>
      </c>
      <c r="BK36" s="373"/>
      <c r="BL36" s="373"/>
      <c r="BM36" s="373"/>
      <c r="BN36" s="373"/>
      <c r="BO36" s="374" t="str">
        <f>IF(ISBLANK(G34),"",IF($B34="Dweomer",VLOOKUP($G34,DweomerGesamt,BP$18,FALSE),IF($B34="Wunder",VLOOKUP($G34,WunderGesamt,BP$18,FALSE),IF($B34="Thaumaturgie",VLOOKUP($G34,ThaumaturgieGesamt,BP$18,FALSE),VLOOKUP($G34,ZauberGesamt,BP$18,FALSE)))))</f>
        <v>Luft</v>
      </c>
      <c r="BP36" s="375"/>
      <c r="BQ36" s="375"/>
      <c r="BR36" s="376"/>
      <c r="BS36" s="373"/>
      <c r="BT36" s="373"/>
      <c r="BU36" s="106"/>
      <c r="BV36" s="94"/>
      <c r="BW36" s="94"/>
      <c r="BX36" s="94"/>
      <c r="BY36" s="94"/>
      <c r="BZ36" s="94"/>
      <c r="CA36" s="94"/>
      <c r="CB36" s="94"/>
      <c r="CC36" s="94"/>
      <c r="CD36" s="94"/>
      <c r="CE36" s="94"/>
      <c r="CF36" s="94"/>
      <c r="CG36" s="94"/>
      <c r="CH36" s="94"/>
      <c r="CI36" s="94"/>
      <c r="CJ36" s="94"/>
      <c r="CK36" s="94"/>
      <c r="CL36" s="94"/>
      <c r="CM36" s="94"/>
    </row>
    <row r="37" spans="1:91" s="18" customFormat="1" ht="9.9499999999999993" customHeight="1" x14ac:dyDescent="0.2">
      <c r="A37" s="100"/>
      <c r="B37" s="373"/>
      <c r="C37" s="373"/>
      <c r="D37" s="373"/>
      <c r="E37" s="373"/>
      <c r="F37" s="373"/>
      <c r="G37" s="392"/>
      <c r="H37" s="392"/>
      <c r="I37" s="392"/>
      <c r="J37" s="392"/>
      <c r="K37" s="392"/>
      <c r="L37" s="392"/>
      <c r="M37" s="392"/>
      <c r="N37" s="392"/>
      <c r="O37" s="392"/>
      <c r="P37" s="392"/>
      <c r="Q37" s="373"/>
      <c r="R37" s="373"/>
      <c r="S37" s="373"/>
      <c r="T37" s="377"/>
      <c r="U37" s="378"/>
      <c r="V37" s="378"/>
      <c r="W37" s="378"/>
      <c r="X37" s="379"/>
      <c r="Y37" s="383"/>
      <c r="Z37" s="384"/>
      <c r="AA37" s="384"/>
      <c r="AB37" s="384"/>
      <c r="AC37" s="384"/>
      <c r="AD37" s="384"/>
      <c r="AE37" s="385"/>
      <c r="AF37" s="408"/>
      <c r="AG37" s="408"/>
      <c r="AH37" s="457"/>
      <c r="AI37" s="458"/>
      <c r="AJ37" s="458"/>
      <c r="AK37" s="458"/>
      <c r="AL37" s="458"/>
      <c r="AM37" s="458"/>
      <c r="AN37" s="458"/>
      <c r="AO37" s="458"/>
      <c r="AP37" s="458"/>
      <c r="AQ37" s="458"/>
      <c r="AR37" s="458"/>
      <c r="AS37" s="458"/>
      <c r="AT37" s="458"/>
      <c r="AU37" s="458"/>
      <c r="AV37" s="458"/>
      <c r="AW37" s="458"/>
      <c r="AX37" s="458"/>
      <c r="AY37" s="458"/>
      <c r="AZ37" s="458"/>
      <c r="BA37" s="458"/>
      <c r="BB37" s="459"/>
      <c r="BC37" s="383"/>
      <c r="BD37" s="384"/>
      <c r="BE37" s="384"/>
      <c r="BF37" s="384"/>
      <c r="BG37" s="384"/>
      <c r="BH37" s="384"/>
      <c r="BI37" s="385"/>
      <c r="BJ37" s="373"/>
      <c r="BK37" s="373"/>
      <c r="BL37" s="373"/>
      <c r="BM37" s="373"/>
      <c r="BN37" s="373"/>
      <c r="BO37" s="377"/>
      <c r="BP37" s="378"/>
      <c r="BQ37" s="378"/>
      <c r="BR37" s="379"/>
      <c r="BS37" s="373"/>
      <c r="BT37" s="373"/>
      <c r="BU37" s="106"/>
      <c r="BV37" s="94"/>
      <c r="BW37" s="94"/>
      <c r="BX37" s="94"/>
      <c r="BY37" s="94"/>
      <c r="BZ37" s="94"/>
      <c r="CA37" s="94"/>
      <c r="CB37" s="94"/>
      <c r="CC37" s="94"/>
      <c r="CD37" s="94"/>
      <c r="CE37" s="94"/>
      <c r="CF37" s="94"/>
      <c r="CG37" s="94"/>
      <c r="CH37" s="94"/>
      <c r="CI37" s="94"/>
      <c r="CJ37" s="94"/>
      <c r="CK37" s="94"/>
      <c r="CL37" s="94"/>
      <c r="CM37" s="94"/>
    </row>
    <row r="38" spans="1:91" s="18" customFormat="1" ht="9.9499999999999993" customHeight="1" x14ac:dyDescent="0.2">
      <c r="AH38" s="119"/>
      <c r="AI38" s="119"/>
      <c r="AJ38" s="119"/>
      <c r="AK38" s="119"/>
      <c r="AL38" s="119"/>
      <c r="AM38" s="119"/>
      <c r="AN38" s="119"/>
      <c r="AO38" s="119"/>
      <c r="AP38" s="119"/>
      <c r="AQ38" s="119"/>
      <c r="AR38" s="119"/>
      <c r="AS38" s="119"/>
      <c r="AT38" s="119"/>
      <c r="AU38" s="119"/>
      <c r="AV38" s="119"/>
      <c r="AW38" s="119"/>
      <c r="AX38" s="119"/>
      <c r="AY38" s="119"/>
      <c r="AZ38" s="119"/>
      <c r="BA38" s="119"/>
      <c r="BB38" s="119"/>
      <c r="BC38" s="119"/>
      <c r="BD38" s="119"/>
      <c r="BE38" s="119"/>
      <c r="BF38" s="119"/>
      <c r="BG38" s="119"/>
      <c r="BH38" s="119"/>
      <c r="BI38" s="119"/>
      <c r="BU38" s="106"/>
      <c r="BV38" s="16"/>
      <c r="BW38" s="16"/>
      <c r="BX38" s="16"/>
      <c r="BY38" s="16"/>
      <c r="BZ38" s="16"/>
      <c r="CA38" s="16"/>
      <c r="CB38" s="16"/>
      <c r="CC38" s="16"/>
      <c r="CD38" s="16"/>
      <c r="CE38" s="16"/>
      <c r="CF38" s="16"/>
      <c r="CG38" s="16"/>
      <c r="CH38" s="16"/>
      <c r="CI38" s="16"/>
      <c r="CJ38" s="16"/>
      <c r="CK38" s="16"/>
      <c r="CL38" s="16"/>
      <c r="CM38" s="16"/>
    </row>
    <row r="39" spans="1:91" s="18" customFormat="1" ht="9.9499999999999993" customHeight="1" x14ac:dyDescent="0.2">
      <c r="A39" s="99"/>
      <c r="B39" s="386"/>
      <c r="C39" s="387"/>
      <c r="D39" s="387"/>
      <c r="E39" s="387"/>
      <c r="F39" s="388"/>
      <c r="G39" s="392"/>
      <c r="H39" s="392"/>
      <c r="I39" s="392"/>
      <c r="J39" s="392"/>
      <c r="K39" s="392"/>
      <c r="L39" s="392"/>
      <c r="M39" s="392"/>
      <c r="N39" s="392"/>
      <c r="O39" s="392"/>
      <c r="P39" s="392"/>
      <c r="Q39" s="373" t="str">
        <f>IF(ISBLANK(G39),"",IF($B39="Dweomer",VLOOKUP($G39,DweomerGesamt,R$17,FALSE),IF($B39="Wunder",VLOOKUP($G39,WunderGesamt,R$17,FALSE),IF($B39="Thaumaturgie",VLOOKUP($G39,ThaumaturgieGesamt,R$17,FALSE),VLOOKUP($G39,ZauberGesamt,R$17,FALSE)))))</f>
        <v/>
      </c>
      <c r="R39" s="373"/>
      <c r="S39" s="373"/>
      <c r="T39" s="374" t="str">
        <f>IF(ISBLANK(G39),"",IF($B39="Dweomer",VLOOKUP($G39,DweomerGesamt,V$17,FALSE),IF($B39="Wunder",VLOOKUP($G39,WunderGesamt,V$17,FALSE),IF($B39="Thaumaturgie",VLOOKUP($G39,ThaumaturgieGesamt,V$17,FALSE),VLOOKUP($G39,ZauberGesamt,V$17,FALSE)))))</f>
        <v/>
      </c>
      <c r="U39" s="375"/>
      <c r="V39" s="375"/>
      <c r="W39" s="375"/>
      <c r="X39" s="376"/>
      <c r="Y39" s="374" t="str">
        <f>IF(ISBLANK(G39),"",IF($B39="Dweomer",VLOOKUP($G39,DweomerGesamt,AA$17,FALSE),IF($B39="Wunder",VLOOKUP($G39,WunderGesamt,AA$17,FALSE),IF($B39="Thaumaturgie",VLOOKUP($G39,ThaumaturgieGesamt,AA$17,FALSE),VLOOKUP($G39,ZauberGesamt,AA$17,FALSE)))))</f>
        <v/>
      </c>
      <c r="Z39" s="375"/>
      <c r="AA39" s="375"/>
      <c r="AB39" s="375"/>
      <c r="AC39" s="375"/>
      <c r="AD39" s="375"/>
      <c r="AE39" s="376"/>
      <c r="AF39" s="373" t="str">
        <f>IF(ISBLANK(G39),"",IF($B39="Dweomer",VLOOKUP($G39,DweomerGesamt,AF$17,FALSE),IF($B39="Wunder",VLOOKUP($G39,WunderGesamt,AF$17,FALSE),IF($B39="Thaumaturgie",VLOOKUP($G39,ThaumaturgieGesamt,AF$17,FALSE),VLOOKUP($G39,ZauberGesamt,AF$17,FALSE)))))</f>
        <v/>
      </c>
      <c r="AG39" s="373"/>
      <c r="AH39" s="451" t="str">
        <f>IF(ISBLANK(G39),"",IF($B39="Dweomer",VLOOKUP($G39,DweomerGesamt,AM$17,FALSE),IF($B39="Wunder",VLOOKUP($G39,WunderGesamt,AM$17,FALSE),IF($B39="Thaumaturgie",VLOOKUP($G39,ThaumaturgieGesamt,AM$17,FALSE),VLOOKUP($G39,ZauberGesamt,AM$17,FALSE)))))</f>
        <v/>
      </c>
      <c r="AI39" s="452"/>
      <c r="AJ39" s="452"/>
      <c r="AK39" s="452"/>
      <c r="AL39" s="452"/>
      <c r="AM39" s="452"/>
      <c r="AN39" s="452"/>
      <c r="AO39" s="452"/>
      <c r="AP39" s="452"/>
      <c r="AQ39" s="452"/>
      <c r="AR39" s="452"/>
      <c r="AS39" s="452"/>
      <c r="AT39" s="452"/>
      <c r="AU39" s="452"/>
      <c r="AV39" s="452"/>
      <c r="AW39" s="452"/>
      <c r="AX39" s="452"/>
      <c r="AY39" s="452"/>
      <c r="AZ39" s="452"/>
      <c r="BA39" s="452"/>
      <c r="BB39" s="453"/>
      <c r="BC39" s="380" t="str">
        <f>IF(ISBLANK(G39),"",IF($B39="Dweomer",VLOOKUP($G39,DweomerGesamt,BF$17,FALSE),IF($B39="Wunder",VLOOKUP($G39,WunderGesamt,BF$17,FALSE),IF($B39="Thaumaturgie",VLOOKUP($G39,ThaumaturgieGesamt,BF$17,FALSE),VLOOKUP($G39,ZauberGesamt,BF$17,FALSE)))))</f>
        <v/>
      </c>
      <c r="BD39" s="381"/>
      <c r="BE39" s="381"/>
      <c r="BF39" s="381"/>
      <c r="BG39" s="381"/>
      <c r="BH39" s="381"/>
      <c r="BI39" s="382"/>
      <c r="BJ39" s="374" t="str">
        <f>IF(ISBLANK(G39),"",IF($B39="Dweomer",VLOOKUP($G39,DweomerGesamt,BK$17,FALSE),IF($B39="Wunder",VLOOKUP($G39,WunderGesamt,BK$17,FALSE),IF($B39="Thaumaturgie",VLOOKUP($G39,ThaumaturgieGesamt,BK$17,FALSE),VLOOKUP($G39,ZauberGesamt,BK$17,FALSE)))))</f>
        <v/>
      </c>
      <c r="BK39" s="375"/>
      <c r="BL39" s="375"/>
      <c r="BM39" s="375"/>
      <c r="BN39" s="376"/>
      <c r="BO39" s="374" t="str">
        <f>IF(ISBLANK(G39),"",IF($B39="Dweomer",VLOOKUP($G39,DweomerGesamt,BP$17,FALSE),IF($B39="Wunder",VLOOKUP($G39,WunderGesamt,BP$17,FALSE),IF($B39="Thaumaturgie",VLOOKUP($G39,ThaumaturgieGesamt,BP$17,FALSE),VLOOKUP($G39,ZauberGesamt,BP$17,FALSE)))))</f>
        <v/>
      </c>
      <c r="BP39" s="375"/>
      <c r="BQ39" s="375"/>
      <c r="BR39" s="376"/>
      <c r="BS39" s="373" t="str">
        <f>IF(ISBLANK(G39),"",IF($B39="Dweomer",VLOOKUP($G39,DweomerGesamt,BS$17,FALSE),IF($B39="Wunder",VLOOKUP($G39,WunderGesamt,BS$17,FALSE),IF($B39="Thaumaturgie",VLOOKUP($G39,ThaumaturgieGesamt,BS$17,FALSE),VLOOKUP($G39,ZauberGesamt,BS$17,FALSE)))))</f>
        <v/>
      </c>
      <c r="BT39" s="373"/>
      <c r="BU39" s="106"/>
      <c r="BV39" s="94"/>
      <c r="BW39" s="94"/>
      <c r="BX39" s="94"/>
      <c r="BY39" s="94"/>
      <c r="BZ39" s="94"/>
      <c r="CA39" s="94"/>
      <c r="CB39" s="94"/>
      <c r="CC39" s="94"/>
      <c r="CD39" s="94"/>
      <c r="CE39" s="94"/>
      <c r="CF39" s="94"/>
      <c r="CG39" s="94"/>
      <c r="CH39" s="94"/>
      <c r="CI39" s="94"/>
      <c r="CJ39" s="94"/>
      <c r="CK39" s="94"/>
      <c r="CL39" s="94"/>
      <c r="CM39" s="94"/>
    </row>
    <row r="40" spans="1:91" s="18" customFormat="1" ht="9.9499999999999993" customHeight="1" x14ac:dyDescent="0.2">
      <c r="A40" s="100"/>
      <c r="B40" s="389"/>
      <c r="C40" s="390"/>
      <c r="D40" s="390"/>
      <c r="E40" s="390"/>
      <c r="F40" s="391"/>
      <c r="G40" s="392"/>
      <c r="H40" s="392"/>
      <c r="I40" s="392"/>
      <c r="J40" s="392"/>
      <c r="K40" s="392"/>
      <c r="L40" s="392"/>
      <c r="M40" s="392"/>
      <c r="N40" s="392"/>
      <c r="O40" s="392"/>
      <c r="P40" s="392"/>
      <c r="Q40" s="373"/>
      <c r="R40" s="373"/>
      <c r="S40" s="373"/>
      <c r="T40" s="393"/>
      <c r="U40" s="394"/>
      <c r="V40" s="394"/>
      <c r="W40" s="394"/>
      <c r="X40" s="395"/>
      <c r="Y40" s="377"/>
      <c r="Z40" s="378"/>
      <c r="AA40" s="378"/>
      <c r="AB40" s="378"/>
      <c r="AC40" s="378"/>
      <c r="AD40" s="378"/>
      <c r="AE40" s="379"/>
      <c r="AF40" s="373"/>
      <c r="AG40" s="373"/>
      <c r="AH40" s="454"/>
      <c r="AI40" s="455"/>
      <c r="AJ40" s="455"/>
      <c r="AK40" s="455"/>
      <c r="AL40" s="455"/>
      <c r="AM40" s="455"/>
      <c r="AN40" s="455"/>
      <c r="AO40" s="455"/>
      <c r="AP40" s="455"/>
      <c r="AQ40" s="455"/>
      <c r="AR40" s="455"/>
      <c r="AS40" s="455"/>
      <c r="AT40" s="455"/>
      <c r="AU40" s="455"/>
      <c r="AV40" s="455"/>
      <c r="AW40" s="455"/>
      <c r="AX40" s="455"/>
      <c r="AY40" s="455"/>
      <c r="AZ40" s="455"/>
      <c r="BA40" s="455"/>
      <c r="BB40" s="456"/>
      <c r="BC40" s="405"/>
      <c r="BD40" s="406"/>
      <c r="BE40" s="406"/>
      <c r="BF40" s="406"/>
      <c r="BG40" s="406"/>
      <c r="BH40" s="406"/>
      <c r="BI40" s="407"/>
      <c r="BJ40" s="377"/>
      <c r="BK40" s="378"/>
      <c r="BL40" s="378"/>
      <c r="BM40" s="378"/>
      <c r="BN40" s="379"/>
      <c r="BO40" s="377"/>
      <c r="BP40" s="378"/>
      <c r="BQ40" s="378"/>
      <c r="BR40" s="379"/>
      <c r="BS40" s="373"/>
      <c r="BT40" s="373"/>
      <c r="BU40" s="106"/>
      <c r="BV40" s="94"/>
      <c r="BW40" s="94"/>
      <c r="BX40" s="94"/>
      <c r="BY40" s="94"/>
      <c r="BZ40" s="94"/>
      <c r="CA40" s="94"/>
      <c r="CB40" s="94"/>
      <c r="CC40" s="94"/>
      <c r="CD40" s="94"/>
      <c r="CE40" s="94"/>
      <c r="CF40" s="94"/>
      <c r="CG40" s="94"/>
      <c r="CH40" s="94"/>
      <c r="CI40" s="94"/>
      <c r="CJ40" s="94"/>
      <c r="CK40" s="94"/>
      <c r="CL40" s="94"/>
      <c r="CM40" s="94"/>
    </row>
    <row r="41" spans="1:91" s="18" customFormat="1" ht="9.9499999999999993" customHeight="1" x14ac:dyDescent="0.2">
      <c r="A41" s="100"/>
      <c r="B41" s="373" t="str">
        <f>IF(ISBLANK(G39),"",IF($B39="Dweomer",VLOOKUP($G39,DweomerGesamt,E$17,FALSE),IF($B39="Wunder",VLOOKUP($G39,WunderGesamt,E$17,FALSE),IF($B39="Thaumaturgie",VLOOKUP($G39,ThaumaturgieGesamt,E$17,FALSE),VLOOKUP($G39,ZauberGesamt,E$17,FALSE)))))</f>
        <v/>
      </c>
      <c r="C41" s="373"/>
      <c r="D41" s="373"/>
      <c r="E41" s="373"/>
      <c r="F41" s="373"/>
      <c r="G41" s="392"/>
      <c r="H41" s="392"/>
      <c r="I41" s="392"/>
      <c r="J41" s="392"/>
      <c r="K41" s="392"/>
      <c r="L41" s="392"/>
      <c r="M41" s="392"/>
      <c r="N41" s="392"/>
      <c r="O41" s="392"/>
      <c r="P41" s="392"/>
      <c r="Q41" s="373"/>
      <c r="R41" s="373"/>
      <c r="S41" s="373"/>
      <c r="T41" s="374" t="str">
        <f>IF(ISBLANK(G39),"",IF($B39="Dweomer",VLOOKUP($G39,DweomerGesamt,V$18,FALSE),IF($B39="Wunder",VLOOKUP($G39,WunderGesamt,V$18,FALSE),IF($B39="Thaumaturgie",VLOOKUP($G39,ThaumaturgieGesamt,V$18,FALSE),VLOOKUP($G39,ZauberGesamt,V$18,FALSE)))))</f>
        <v/>
      </c>
      <c r="U41" s="375"/>
      <c r="V41" s="375"/>
      <c r="W41" s="375"/>
      <c r="X41" s="376"/>
      <c r="Y41" s="380" t="e">
        <f>IF(ISBLANK(G39),"",IF($B39="Dweomer",VLOOKUP($G39,DweomerGesamt,AA$18,FALSE),IF($B39="Wunder",VLOOKUP($G39,WunderGesamt,AA$18,FALSE),IF($B39="Thaumaturgie",VLOOKUP($G39,ThaumaturgieGesamt,AA$18,FALSE),VLOOKUP($G39,ZauberGesamt,AA$18,FALSE)))))&amp;"/ "&amp;IF($B39="Dweomer",VLOOKUP($G39,DweomerGesamt,AA$18+1),IF($B39="Wunder",VLOOKUP($G39,WunderGesamt,AA$18+1),IF($B39="Thaumaturgie",VLOOKUP($G39,ThaumaturgieGesamt,AA$18+1,FALSE),VLOOKUP($G39,ZauberGesamt,AA$18+1))))</f>
        <v>#N/A</v>
      </c>
      <c r="Z41" s="381"/>
      <c r="AA41" s="381"/>
      <c r="AB41" s="381"/>
      <c r="AC41" s="381"/>
      <c r="AD41" s="381"/>
      <c r="AE41" s="382"/>
      <c r="AF41" s="373"/>
      <c r="AG41" s="373"/>
      <c r="AH41" s="454"/>
      <c r="AI41" s="455"/>
      <c r="AJ41" s="455"/>
      <c r="AK41" s="455"/>
      <c r="AL41" s="455"/>
      <c r="AM41" s="455"/>
      <c r="AN41" s="455"/>
      <c r="AO41" s="455"/>
      <c r="AP41" s="455"/>
      <c r="AQ41" s="455"/>
      <c r="AR41" s="455"/>
      <c r="AS41" s="455"/>
      <c r="AT41" s="455"/>
      <c r="AU41" s="455"/>
      <c r="AV41" s="455"/>
      <c r="AW41" s="455"/>
      <c r="AX41" s="455"/>
      <c r="AY41" s="455"/>
      <c r="AZ41" s="455"/>
      <c r="BA41" s="455"/>
      <c r="BB41" s="456"/>
      <c r="BC41" s="405"/>
      <c r="BD41" s="406"/>
      <c r="BE41" s="406"/>
      <c r="BF41" s="406"/>
      <c r="BG41" s="406"/>
      <c r="BH41" s="406"/>
      <c r="BI41" s="407"/>
      <c r="BJ41" s="373" t="str">
        <f>IF(ISBLANK(G39),"",IF($B39="Dweomer",VLOOKUP($G39,DweomerGesamt,BL$18,FALSE),IF($B39="Wunder",VLOOKUP($G39,WunderGesamt,BL$18,FALSE),IF($B39="Thaumaturgie",VLOOKUP($G39,ThaumaturgieGesamt,BL$18,FALSE),VLOOKUP($G39,ZauberGesamt,BL$18,FALSE)))))</f>
        <v/>
      </c>
      <c r="BK41" s="373"/>
      <c r="BL41" s="373"/>
      <c r="BM41" s="373"/>
      <c r="BN41" s="373"/>
      <c r="BO41" s="374" t="str">
        <f>IF(ISBLANK(G39),"",IF($B39="Dweomer",VLOOKUP($G39,DweomerGesamt,BP$18,FALSE),IF($B39="Wunder",VLOOKUP($G39,WunderGesamt,BP$18,FALSE),IF($B39="Thaumaturgie",VLOOKUP($G39,ThaumaturgieGesamt,BP$18,FALSE),VLOOKUP($G39,ZauberGesamt,BP$18,FALSE)))))</f>
        <v/>
      </c>
      <c r="BP41" s="375"/>
      <c r="BQ41" s="375"/>
      <c r="BR41" s="376"/>
      <c r="BS41" s="373"/>
      <c r="BT41" s="373"/>
      <c r="BU41" s="106"/>
      <c r="BV41" s="94"/>
      <c r="BW41" s="94"/>
      <c r="BX41" s="94"/>
      <c r="BY41" s="94"/>
      <c r="BZ41" s="94"/>
      <c r="CA41" s="94"/>
      <c r="CB41" s="94"/>
      <c r="CC41" s="94"/>
      <c r="CD41" s="94"/>
      <c r="CE41" s="94"/>
      <c r="CF41" s="94"/>
      <c r="CG41" s="94"/>
      <c r="CH41" s="94"/>
      <c r="CI41" s="94"/>
      <c r="CJ41" s="94"/>
      <c r="CK41" s="94"/>
      <c r="CL41" s="94"/>
      <c r="CM41" s="94"/>
    </row>
    <row r="42" spans="1:91" s="18" customFormat="1" ht="9.9499999999999993" customHeight="1" x14ac:dyDescent="0.2">
      <c r="A42" s="100"/>
      <c r="B42" s="373"/>
      <c r="C42" s="373"/>
      <c r="D42" s="373"/>
      <c r="E42" s="373"/>
      <c r="F42" s="373"/>
      <c r="G42" s="392"/>
      <c r="H42" s="392"/>
      <c r="I42" s="392"/>
      <c r="J42" s="392"/>
      <c r="K42" s="392"/>
      <c r="L42" s="392"/>
      <c r="M42" s="392"/>
      <c r="N42" s="392"/>
      <c r="O42" s="392"/>
      <c r="P42" s="392"/>
      <c r="Q42" s="373"/>
      <c r="R42" s="373"/>
      <c r="S42" s="373"/>
      <c r="T42" s="377"/>
      <c r="U42" s="378"/>
      <c r="V42" s="378"/>
      <c r="W42" s="378"/>
      <c r="X42" s="379"/>
      <c r="Y42" s="383"/>
      <c r="Z42" s="384"/>
      <c r="AA42" s="384"/>
      <c r="AB42" s="384"/>
      <c r="AC42" s="384"/>
      <c r="AD42" s="384"/>
      <c r="AE42" s="385"/>
      <c r="AF42" s="373"/>
      <c r="AG42" s="373"/>
      <c r="AH42" s="457"/>
      <c r="AI42" s="458"/>
      <c r="AJ42" s="458"/>
      <c r="AK42" s="458"/>
      <c r="AL42" s="458"/>
      <c r="AM42" s="458"/>
      <c r="AN42" s="458"/>
      <c r="AO42" s="458"/>
      <c r="AP42" s="458"/>
      <c r="AQ42" s="458"/>
      <c r="AR42" s="458"/>
      <c r="AS42" s="458"/>
      <c r="AT42" s="458"/>
      <c r="AU42" s="458"/>
      <c r="AV42" s="458"/>
      <c r="AW42" s="458"/>
      <c r="AX42" s="458"/>
      <c r="AY42" s="458"/>
      <c r="AZ42" s="458"/>
      <c r="BA42" s="458"/>
      <c r="BB42" s="459"/>
      <c r="BC42" s="383"/>
      <c r="BD42" s="384"/>
      <c r="BE42" s="384"/>
      <c r="BF42" s="384"/>
      <c r="BG42" s="384"/>
      <c r="BH42" s="384"/>
      <c r="BI42" s="385"/>
      <c r="BJ42" s="373"/>
      <c r="BK42" s="373"/>
      <c r="BL42" s="373"/>
      <c r="BM42" s="373"/>
      <c r="BN42" s="373"/>
      <c r="BO42" s="377"/>
      <c r="BP42" s="378"/>
      <c r="BQ42" s="378"/>
      <c r="BR42" s="379"/>
      <c r="BS42" s="373"/>
      <c r="BT42" s="373"/>
      <c r="BU42" s="106"/>
      <c r="BV42" s="94"/>
      <c r="BW42" s="94"/>
      <c r="BX42" s="94"/>
      <c r="BY42" s="94"/>
      <c r="BZ42" s="94"/>
      <c r="CA42" s="94"/>
      <c r="CB42" s="94"/>
      <c r="CC42" s="94"/>
      <c r="CD42" s="94"/>
      <c r="CE42" s="94"/>
      <c r="CF42" s="94"/>
      <c r="CG42" s="94"/>
      <c r="CH42" s="94"/>
      <c r="CI42" s="94"/>
      <c r="CJ42" s="94"/>
      <c r="CK42" s="94"/>
      <c r="CL42" s="94"/>
      <c r="CM42" s="94"/>
    </row>
    <row r="43" spans="1:91" s="18" customFormat="1" ht="9.9499999999999993" customHeight="1" x14ac:dyDescent="0.2">
      <c r="AH43" s="119"/>
      <c r="AI43" s="119"/>
      <c r="AJ43" s="119"/>
      <c r="AK43" s="119"/>
      <c r="AL43" s="119"/>
      <c r="AM43" s="119"/>
      <c r="AN43" s="119"/>
      <c r="AO43" s="119"/>
      <c r="AP43" s="119"/>
      <c r="AQ43" s="119"/>
      <c r="AR43" s="119"/>
      <c r="AS43" s="119"/>
      <c r="AT43" s="119"/>
      <c r="AU43" s="119"/>
      <c r="AV43" s="119"/>
      <c r="AW43" s="119"/>
      <c r="AX43" s="119"/>
      <c r="AY43" s="119"/>
      <c r="AZ43" s="119"/>
      <c r="BA43" s="119"/>
      <c r="BB43" s="119"/>
      <c r="BC43" s="119"/>
      <c r="BD43" s="119"/>
      <c r="BE43" s="119"/>
      <c r="BF43" s="119"/>
      <c r="BG43" s="119"/>
      <c r="BH43" s="119"/>
      <c r="BI43" s="119"/>
      <c r="BU43" s="106"/>
    </row>
    <row r="44" spans="1:91" s="18" customFormat="1" ht="9.9499999999999993" customHeight="1" x14ac:dyDescent="0.2">
      <c r="A44" s="99"/>
      <c r="B44" s="386"/>
      <c r="C44" s="387"/>
      <c r="D44" s="387"/>
      <c r="E44" s="387"/>
      <c r="F44" s="388"/>
      <c r="G44" s="392"/>
      <c r="H44" s="392"/>
      <c r="I44" s="392"/>
      <c r="J44" s="392"/>
      <c r="K44" s="392"/>
      <c r="L44" s="392"/>
      <c r="M44" s="392"/>
      <c r="N44" s="392"/>
      <c r="O44" s="392"/>
      <c r="P44" s="392"/>
      <c r="Q44" s="373" t="str">
        <f>IF(ISBLANK(G44),"",IF($B44="Dweomer",VLOOKUP($G44,DweomerGesamt,R$17,FALSE),IF($B44="Wunder",VLOOKUP($G44,WunderGesamt,R$17,FALSE),IF($B44="Thaumaturgie",VLOOKUP($G44,ThaumaturgieGesamt,R$17,FALSE),VLOOKUP($G44,ZauberGesamt,R$17,FALSE)))))</f>
        <v/>
      </c>
      <c r="R44" s="373"/>
      <c r="S44" s="373"/>
      <c r="T44" s="374" t="str">
        <f>IF(ISBLANK(G44),"",IF($B44="Dweomer",VLOOKUP($G44,DweomerGesamt,V$17,FALSE),IF($B44="Wunder",VLOOKUP($G44,WunderGesamt,V$17,FALSE),IF($B44="Thaumaturgie",VLOOKUP($G44,ThaumaturgieGesamt,V$17,FALSE),VLOOKUP($G44,ZauberGesamt,V$17,FALSE)))))</f>
        <v/>
      </c>
      <c r="U44" s="375"/>
      <c r="V44" s="375"/>
      <c r="W44" s="375"/>
      <c r="X44" s="376"/>
      <c r="Y44" s="374" t="str">
        <f>IF(ISBLANK(G44),"",IF($B44="Dweomer",VLOOKUP($G44,DweomerGesamt,AA$17,FALSE),IF($B44="Wunder",VLOOKUP($G44,WunderGesamt,AA$17,FALSE),IF($B44="Thaumaturgie",VLOOKUP($G44,ThaumaturgieGesamt,AA$17,FALSE),VLOOKUP($G44,ZauberGesamt,AA$17,FALSE)))))</f>
        <v/>
      </c>
      <c r="Z44" s="375"/>
      <c r="AA44" s="375"/>
      <c r="AB44" s="375"/>
      <c r="AC44" s="375"/>
      <c r="AD44" s="375"/>
      <c r="AE44" s="376"/>
      <c r="AF44" s="373" t="str">
        <f>IF(ISBLANK(G44),"",IF($B44="Dweomer",VLOOKUP($G44,DweomerGesamt,AF$17,FALSE),IF($B44="Wunder",VLOOKUP($G44,WunderGesamt,AF$17,FALSE),IF($B44="Thaumaturgie",VLOOKUP($G44,ThaumaturgieGesamt,AF$17,FALSE),VLOOKUP($G44,ZauberGesamt,AF$17,FALSE)))))</f>
        <v/>
      </c>
      <c r="AG44" s="373"/>
      <c r="AH44" s="451" t="str">
        <f>IF(ISBLANK(G44),"",IF($B44="Dweomer",VLOOKUP($G44,DweomerGesamt,AM$17,FALSE),IF($B44="Wunder",VLOOKUP($G44,WunderGesamt,AM$17,FALSE),IF($B44="Thaumaturgie",VLOOKUP($G44,ThaumaturgieGesamt,AM$17,FALSE),VLOOKUP($G44,ZauberGesamt,AM$17,FALSE)))))</f>
        <v/>
      </c>
      <c r="AI44" s="452"/>
      <c r="AJ44" s="452"/>
      <c r="AK44" s="452"/>
      <c r="AL44" s="452"/>
      <c r="AM44" s="452"/>
      <c r="AN44" s="452"/>
      <c r="AO44" s="452"/>
      <c r="AP44" s="452"/>
      <c r="AQ44" s="452"/>
      <c r="AR44" s="452"/>
      <c r="AS44" s="452"/>
      <c r="AT44" s="452"/>
      <c r="AU44" s="452"/>
      <c r="AV44" s="452"/>
      <c r="AW44" s="452"/>
      <c r="AX44" s="452"/>
      <c r="AY44" s="452"/>
      <c r="AZ44" s="452"/>
      <c r="BA44" s="452"/>
      <c r="BB44" s="453"/>
      <c r="BC44" s="380" t="str">
        <f>IF(ISBLANK(G44),"",IF($B44="Dweomer",VLOOKUP($G44,DweomerGesamt,BF$17,FALSE),IF($B44="Wunder",VLOOKUP($G44,WunderGesamt,BF$17,FALSE),IF($B44="Thaumaturgie",VLOOKUP($G44,ThaumaturgieGesamt,BF$17,FALSE),VLOOKUP($G44,ZauberGesamt,BF$17,FALSE)))))</f>
        <v/>
      </c>
      <c r="BD44" s="381"/>
      <c r="BE44" s="381"/>
      <c r="BF44" s="381"/>
      <c r="BG44" s="381"/>
      <c r="BH44" s="381"/>
      <c r="BI44" s="382"/>
      <c r="BJ44" s="374" t="str">
        <f>IF(ISBLANK(G44),"",IF($B44="Dweomer",VLOOKUP($G44,DweomerGesamt,BK$17,FALSE),IF($B44="Wunder",VLOOKUP($G44,WunderGesamt,BK$17,FALSE),IF($B44="Thaumaturgie",VLOOKUP($G44,ThaumaturgieGesamt,BK$17,FALSE),VLOOKUP($G44,ZauberGesamt,BK$17,FALSE)))))</f>
        <v/>
      </c>
      <c r="BK44" s="375"/>
      <c r="BL44" s="375"/>
      <c r="BM44" s="375"/>
      <c r="BN44" s="376"/>
      <c r="BO44" s="374" t="str">
        <f>IF(ISBLANK(G44),"",IF($B44="Dweomer",VLOOKUP($G44,DweomerGesamt,BP$17,FALSE),IF($B44="Wunder",VLOOKUP($G44,WunderGesamt,BP$17,FALSE),IF($B44="Thaumaturgie",VLOOKUP($G44,ThaumaturgieGesamt,BP$17,FALSE),VLOOKUP($G44,ZauberGesamt,BP$17,FALSE)))))</f>
        <v/>
      </c>
      <c r="BP44" s="375"/>
      <c r="BQ44" s="375"/>
      <c r="BR44" s="376"/>
      <c r="BS44" s="373" t="str">
        <f>IF(ISBLANK(G44),"",IF($B44="Dweomer",VLOOKUP($G44,DweomerGesamt,BS$17,FALSE),IF($B44="Wunder",VLOOKUP($G44,WunderGesamt,BS$17,FALSE),IF($B44="Thaumaturgie",VLOOKUP($G44,ThaumaturgieGesamt,BS$17,FALSE),VLOOKUP($G44,ZauberGesamt,BS$17,FALSE)))))</f>
        <v/>
      </c>
      <c r="BT44" s="373"/>
      <c r="BU44" s="106"/>
      <c r="BV44" s="94"/>
      <c r="BW44" s="94"/>
      <c r="BX44" s="94"/>
      <c r="BY44" s="94"/>
      <c r="BZ44" s="94"/>
      <c r="CA44" s="94"/>
      <c r="CB44" s="94"/>
      <c r="CC44" s="94"/>
      <c r="CD44" s="94"/>
      <c r="CE44" s="94"/>
      <c r="CF44" s="94"/>
      <c r="CG44" s="94"/>
      <c r="CH44" s="94"/>
      <c r="CI44" s="94"/>
      <c r="CJ44" s="94"/>
      <c r="CK44" s="94"/>
      <c r="CL44" s="94"/>
      <c r="CM44" s="94"/>
    </row>
    <row r="45" spans="1:91" s="18" customFormat="1" ht="9.9499999999999993" customHeight="1" x14ac:dyDescent="0.2">
      <c r="A45" s="100"/>
      <c r="B45" s="389"/>
      <c r="C45" s="390"/>
      <c r="D45" s="390"/>
      <c r="E45" s="390"/>
      <c r="F45" s="391"/>
      <c r="G45" s="392"/>
      <c r="H45" s="392"/>
      <c r="I45" s="392"/>
      <c r="J45" s="392"/>
      <c r="K45" s="392"/>
      <c r="L45" s="392"/>
      <c r="M45" s="392"/>
      <c r="N45" s="392"/>
      <c r="O45" s="392"/>
      <c r="P45" s="392"/>
      <c r="Q45" s="373"/>
      <c r="R45" s="373"/>
      <c r="S45" s="373"/>
      <c r="T45" s="393"/>
      <c r="U45" s="394"/>
      <c r="V45" s="394"/>
      <c r="W45" s="394"/>
      <c r="X45" s="395"/>
      <c r="Y45" s="377"/>
      <c r="Z45" s="378"/>
      <c r="AA45" s="378"/>
      <c r="AB45" s="378"/>
      <c r="AC45" s="378"/>
      <c r="AD45" s="378"/>
      <c r="AE45" s="379"/>
      <c r="AF45" s="373"/>
      <c r="AG45" s="373"/>
      <c r="AH45" s="454"/>
      <c r="AI45" s="455"/>
      <c r="AJ45" s="455"/>
      <c r="AK45" s="455"/>
      <c r="AL45" s="455"/>
      <c r="AM45" s="455"/>
      <c r="AN45" s="455"/>
      <c r="AO45" s="455"/>
      <c r="AP45" s="455"/>
      <c r="AQ45" s="455"/>
      <c r="AR45" s="455"/>
      <c r="AS45" s="455"/>
      <c r="AT45" s="455"/>
      <c r="AU45" s="455"/>
      <c r="AV45" s="455"/>
      <c r="AW45" s="455"/>
      <c r="AX45" s="455"/>
      <c r="AY45" s="455"/>
      <c r="AZ45" s="455"/>
      <c r="BA45" s="455"/>
      <c r="BB45" s="456"/>
      <c r="BC45" s="405"/>
      <c r="BD45" s="406"/>
      <c r="BE45" s="406"/>
      <c r="BF45" s="406"/>
      <c r="BG45" s="406"/>
      <c r="BH45" s="406"/>
      <c r="BI45" s="407"/>
      <c r="BJ45" s="377"/>
      <c r="BK45" s="378"/>
      <c r="BL45" s="378"/>
      <c r="BM45" s="378"/>
      <c r="BN45" s="379"/>
      <c r="BO45" s="377"/>
      <c r="BP45" s="378"/>
      <c r="BQ45" s="378"/>
      <c r="BR45" s="379"/>
      <c r="BS45" s="373"/>
      <c r="BT45" s="373"/>
      <c r="BU45" s="106"/>
      <c r="BV45" s="94"/>
      <c r="BW45" s="94"/>
      <c r="BX45" s="94"/>
      <c r="BY45" s="94"/>
      <c r="BZ45" s="94"/>
      <c r="CA45" s="94"/>
      <c r="CB45" s="94"/>
      <c r="CC45" s="94"/>
      <c r="CD45" s="94"/>
      <c r="CE45" s="94"/>
      <c r="CF45" s="94"/>
      <c r="CG45" s="94"/>
      <c r="CH45" s="94"/>
      <c r="CI45" s="94"/>
      <c r="CJ45" s="94"/>
      <c r="CK45" s="94"/>
      <c r="CL45" s="94"/>
      <c r="CM45" s="94"/>
    </row>
    <row r="46" spans="1:91" s="18" customFormat="1" ht="9.9499999999999993" customHeight="1" x14ac:dyDescent="0.2">
      <c r="A46" s="100"/>
      <c r="B46" s="373" t="str">
        <f>IF(ISBLANK(G44),"",IF($B44="Dweomer",VLOOKUP($G44,DweomerGesamt,E$17,FALSE),IF($B44="Wunder",VLOOKUP($G44,WunderGesamt,E$17,FALSE),IF($B44="Thaumaturgie",VLOOKUP($G44,ThaumaturgieGesamt,E$17,FALSE),VLOOKUP($G44,ZauberGesamt,E$17,FALSE)))))</f>
        <v/>
      </c>
      <c r="C46" s="373"/>
      <c r="D46" s="373"/>
      <c r="E46" s="373"/>
      <c r="F46" s="373"/>
      <c r="G46" s="392"/>
      <c r="H46" s="392"/>
      <c r="I46" s="392"/>
      <c r="J46" s="392"/>
      <c r="K46" s="392"/>
      <c r="L46" s="392"/>
      <c r="M46" s="392"/>
      <c r="N46" s="392"/>
      <c r="O46" s="392"/>
      <c r="P46" s="392"/>
      <c r="Q46" s="373"/>
      <c r="R46" s="373"/>
      <c r="S46" s="373"/>
      <c r="T46" s="374" t="str">
        <f>IF(ISBLANK(G44),"",IF($B44="Dweomer",VLOOKUP($G44,DweomerGesamt,V$18,FALSE),IF($B44="Wunder",VLOOKUP($G44,WunderGesamt,V$18,FALSE),IF($B44="Thaumaturgie",VLOOKUP($G44,ThaumaturgieGesamt,V$18,FALSE),VLOOKUP($G44,ZauberGesamt,V$18,FALSE)))))</f>
        <v/>
      </c>
      <c r="U46" s="375"/>
      <c r="V46" s="375"/>
      <c r="W46" s="375"/>
      <c r="X46" s="376"/>
      <c r="Y46" s="380" t="e">
        <f>IF(ISBLANK(G44),"",IF($B44="Dweomer",VLOOKUP($G44,DweomerGesamt,AA$18,FALSE),IF($B44="Wunder",VLOOKUP($G44,WunderGesamt,AA$18,FALSE),IF($B44="Thaumaturgie",VLOOKUP($G44,ThaumaturgieGesamt,AA$18,FALSE),VLOOKUP($G44,ZauberGesamt,AA$18,FALSE)))))&amp;"/ "&amp;IF($B44="Dweomer",VLOOKUP($G44,DweomerGesamt,AA$18+1),IF($B44="Wunder",VLOOKUP($G44,WunderGesamt,AA$18+1),IF($B44="Thaumaturgie",VLOOKUP($G44,ThaumaturgieGesamt,AA$18+1,FALSE),VLOOKUP($G44,ZauberGesamt,AA$18+1))))</f>
        <v>#N/A</v>
      </c>
      <c r="Z46" s="381"/>
      <c r="AA46" s="381"/>
      <c r="AB46" s="381"/>
      <c r="AC46" s="381"/>
      <c r="AD46" s="381"/>
      <c r="AE46" s="382"/>
      <c r="AF46" s="373"/>
      <c r="AG46" s="373"/>
      <c r="AH46" s="454"/>
      <c r="AI46" s="455"/>
      <c r="AJ46" s="455"/>
      <c r="AK46" s="455"/>
      <c r="AL46" s="455"/>
      <c r="AM46" s="455"/>
      <c r="AN46" s="455"/>
      <c r="AO46" s="455"/>
      <c r="AP46" s="455"/>
      <c r="AQ46" s="455"/>
      <c r="AR46" s="455"/>
      <c r="AS46" s="455"/>
      <c r="AT46" s="455"/>
      <c r="AU46" s="455"/>
      <c r="AV46" s="455"/>
      <c r="AW46" s="455"/>
      <c r="AX46" s="455"/>
      <c r="AY46" s="455"/>
      <c r="AZ46" s="455"/>
      <c r="BA46" s="455"/>
      <c r="BB46" s="456"/>
      <c r="BC46" s="405"/>
      <c r="BD46" s="406"/>
      <c r="BE46" s="406"/>
      <c r="BF46" s="406"/>
      <c r="BG46" s="406"/>
      <c r="BH46" s="406"/>
      <c r="BI46" s="407"/>
      <c r="BJ46" s="373" t="str">
        <f>IF(ISBLANK(G44),"",IF($B44="Dweomer",VLOOKUP($G44,DweomerGesamt,BL$18,FALSE),IF($B44="Wunder",VLOOKUP($G44,WunderGesamt,BL$18,FALSE),IF($B44="Thaumaturgie",VLOOKUP($G44,ThaumaturgieGesamt,BL$18,FALSE),VLOOKUP($G44,ZauberGesamt,BL$18,FALSE)))))</f>
        <v/>
      </c>
      <c r="BK46" s="373"/>
      <c r="BL46" s="373"/>
      <c r="BM46" s="373"/>
      <c r="BN46" s="373"/>
      <c r="BO46" s="374" t="str">
        <f>IF(ISBLANK(G44),"",IF($B44="Dweomer",VLOOKUP($G44,DweomerGesamt,BP$18,FALSE),IF($B44="Wunder",VLOOKUP($G44,WunderGesamt,BP$18,FALSE),IF($B44="Thaumaturgie",VLOOKUP($G44,ThaumaturgieGesamt,BP$18,FALSE),VLOOKUP($G44,ZauberGesamt,BP$18,FALSE)))))</f>
        <v/>
      </c>
      <c r="BP46" s="375"/>
      <c r="BQ46" s="375"/>
      <c r="BR46" s="376"/>
      <c r="BS46" s="373"/>
      <c r="BT46" s="373"/>
      <c r="BU46" s="106"/>
      <c r="BV46" s="94"/>
      <c r="BW46" s="94"/>
      <c r="BX46" s="94"/>
      <c r="BY46" s="94"/>
      <c r="BZ46" s="94"/>
      <c r="CA46" s="94"/>
      <c r="CB46" s="94"/>
      <c r="CC46" s="94"/>
      <c r="CD46" s="94"/>
      <c r="CE46" s="94"/>
      <c r="CF46" s="94"/>
      <c r="CG46" s="94"/>
      <c r="CH46" s="94"/>
      <c r="CI46" s="94"/>
      <c r="CJ46" s="94"/>
      <c r="CK46" s="94"/>
      <c r="CL46" s="94"/>
      <c r="CM46" s="94"/>
    </row>
    <row r="47" spans="1:91" s="18" customFormat="1" ht="9.9499999999999993" customHeight="1" x14ac:dyDescent="0.2">
      <c r="A47" s="100"/>
      <c r="B47" s="373"/>
      <c r="C47" s="373"/>
      <c r="D47" s="373"/>
      <c r="E47" s="373"/>
      <c r="F47" s="373"/>
      <c r="G47" s="392"/>
      <c r="H47" s="392"/>
      <c r="I47" s="392"/>
      <c r="J47" s="392"/>
      <c r="K47" s="392"/>
      <c r="L47" s="392"/>
      <c r="M47" s="392"/>
      <c r="N47" s="392"/>
      <c r="O47" s="392"/>
      <c r="P47" s="392"/>
      <c r="Q47" s="373"/>
      <c r="R47" s="373"/>
      <c r="S47" s="373"/>
      <c r="T47" s="377"/>
      <c r="U47" s="378"/>
      <c r="V47" s="378"/>
      <c r="W47" s="378"/>
      <c r="X47" s="379"/>
      <c r="Y47" s="383"/>
      <c r="Z47" s="384"/>
      <c r="AA47" s="384"/>
      <c r="AB47" s="384"/>
      <c r="AC47" s="384"/>
      <c r="AD47" s="384"/>
      <c r="AE47" s="385"/>
      <c r="AF47" s="373"/>
      <c r="AG47" s="373"/>
      <c r="AH47" s="457"/>
      <c r="AI47" s="458"/>
      <c r="AJ47" s="458"/>
      <c r="AK47" s="458"/>
      <c r="AL47" s="458"/>
      <c r="AM47" s="458"/>
      <c r="AN47" s="458"/>
      <c r="AO47" s="458"/>
      <c r="AP47" s="458"/>
      <c r="AQ47" s="458"/>
      <c r="AR47" s="458"/>
      <c r="AS47" s="458"/>
      <c r="AT47" s="458"/>
      <c r="AU47" s="458"/>
      <c r="AV47" s="458"/>
      <c r="AW47" s="458"/>
      <c r="AX47" s="458"/>
      <c r="AY47" s="458"/>
      <c r="AZ47" s="458"/>
      <c r="BA47" s="458"/>
      <c r="BB47" s="459"/>
      <c r="BC47" s="383"/>
      <c r="BD47" s="384"/>
      <c r="BE47" s="384"/>
      <c r="BF47" s="384"/>
      <c r="BG47" s="384"/>
      <c r="BH47" s="384"/>
      <c r="BI47" s="385"/>
      <c r="BJ47" s="373"/>
      <c r="BK47" s="373"/>
      <c r="BL47" s="373"/>
      <c r="BM47" s="373"/>
      <c r="BN47" s="373"/>
      <c r="BO47" s="377"/>
      <c r="BP47" s="378"/>
      <c r="BQ47" s="378"/>
      <c r="BR47" s="379"/>
      <c r="BS47" s="373"/>
      <c r="BT47" s="373"/>
      <c r="BU47" s="106"/>
      <c r="BV47" s="94"/>
      <c r="BW47" s="94"/>
      <c r="BX47" s="94"/>
      <c r="BY47" s="94"/>
      <c r="BZ47" s="94"/>
      <c r="CA47" s="94"/>
      <c r="CB47" s="94"/>
      <c r="CC47" s="94"/>
      <c r="CD47" s="94"/>
      <c r="CE47" s="94"/>
      <c r="CF47" s="94"/>
      <c r="CG47" s="94"/>
      <c r="CH47" s="94"/>
      <c r="CI47" s="94"/>
      <c r="CJ47" s="94"/>
      <c r="CK47" s="94"/>
      <c r="CL47" s="94"/>
      <c r="CM47" s="94"/>
    </row>
    <row r="48" spans="1:91" s="18" customFormat="1" ht="9.9499999999999993" customHeight="1" x14ac:dyDescent="0.2">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U48" s="106"/>
      <c r="BV48" s="16"/>
      <c r="BW48" s="16"/>
      <c r="BX48" s="16"/>
      <c r="BY48" s="16"/>
      <c r="BZ48" s="16"/>
      <c r="CA48" s="16"/>
      <c r="CB48" s="16"/>
      <c r="CC48" s="16"/>
      <c r="CD48" s="16"/>
      <c r="CE48" s="16"/>
      <c r="CF48" s="16"/>
      <c r="CG48" s="16"/>
      <c r="CH48" s="16"/>
      <c r="CI48" s="16"/>
      <c r="CJ48" s="16"/>
      <c r="CK48" s="16"/>
      <c r="CL48" s="16"/>
      <c r="CM48" s="16"/>
    </row>
    <row r="49" spans="1:91" s="18" customFormat="1" ht="9.9499999999999993" customHeight="1" x14ac:dyDescent="0.2">
      <c r="A49" s="99"/>
      <c r="B49" s="386"/>
      <c r="C49" s="387"/>
      <c r="D49" s="387"/>
      <c r="E49" s="387"/>
      <c r="F49" s="388"/>
      <c r="G49" s="392"/>
      <c r="H49" s="392"/>
      <c r="I49" s="392"/>
      <c r="J49" s="392"/>
      <c r="K49" s="392"/>
      <c r="L49" s="392"/>
      <c r="M49" s="392"/>
      <c r="N49" s="392"/>
      <c r="O49" s="392"/>
      <c r="P49" s="392"/>
      <c r="Q49" s="373" t="str">
        <f>IF(ISBLANK(G49),"",IF($B49="Dweomer",VLOOKUP($G49,DweomerGesamt,R$17,FALSE),IF($B49="Wunder",VLOOKUP($G49,WunderGesamt,R$17,FALSE),IF($B49="Thaumaturgie",VLOOKUP($G49,ThaumaturgieGesamt,R$17,FALSE),VLOOKUP($G49,ZauberGesamt,R$17,FALSE)))))</f>
        <v/>
      </c>
      <c r="R49" s="373"/>
      <c r="S49" s="373"/>
      <c r="T49" s="374" t="str">
        <f>IF(ISBLANK(G49),"",IF($B49="Dweomer",VLOOKUP($G49,DweomerGesamt,V$17,FALSE),IF($B49="Wunder",VLOOKUP($G49,WunderGesamt,V$17,FALSE),IF($B49="Thaumaturgie",VLOOKUP($G49,ThaumaturgieGesamt,V$17,FALSE),VLOOKUP($G49,ZauberGesamt,V$17,FALSE)))))</f>
        <v/>
      </c>
      <c r="U49" s="375"/>
      <c r="V49" s="375"/>
      <c r="W49" s="375"/>
      <c r="X49" s="376"/>
      <c r="Y49" s="374" t="str">
        <f>IF(ISBLANK(G49),"",IF($B49="Dweomer",VLOOKUP($G49,DweomerGesamt,AA$17,FALSE),IF($B49="Wunder",VLOOKUP($G49,WunderGesamt,AA$17,FALSE),IF($B49="Thaumaturgie",VLOOKUP($G49,ThaumaturgieGesamt,AA$17,FALSE),VLOOKUP($G49,ZauberGesamt,AA$17,FALSE)))))</f>
        <v/>
      </c>
      <c r="Z49" s="375"/>
      <c r="AA49" s="375"/>
      <c r="AB49" s="375"/>
      <c r="AC49" s="375"/>
      <c r="AD49" s="375"/>
      <c r="AE49" s="376"/>
      <c r="AF49" s="373" t="str">
        <f>IF(ISBLANK(G49),"",IF($B49="Dweomer",VLOOKUP($G49,DweomerGesamt,AF$17,FALSE),IF($B49="Wunder",VLOOKUP($G49,WunderGesamt,AF$17,FALSE),IF($B49="Thaumaturgie",VLOOKUP($G49,ThaumaturgieGesamt,AF$17,FALSE),VLOOKUP($G49,ZauberGesamt,AF$17,FALSE)))))</f>
        <v/>
      </c>
      <c r="AG49" s="373"/>
      <c r="AH49" s="451" t="str">
        <f>IF(ISBLANK(G49),"",IF($B49="Dweomer",VLOOKUP($G49,DweomerGesamt,AM$17,FALSE),IF($B49="Wunder",VLOOKUP($G49,WunderGesamt,AM$17,FALSE),IF($B49="Thaumaturgie",VLOOKUP($G49,ThaumaturgieGesamt,AM$17,FALSE),VLOOKUP($G49,ZauberGesamt,AM$17,FALSE)))))</f>
        <v/>
      </c>
      <c r="AI49" s="452"/>
      <c r="AJ49" s="452"/>
      <c r="AK49" s="452"/>
      <c r="AL49" s="452"/>
      <c r="AM49" s="452"/>
      <c r="AN49" s="452"/>
      <c r="AO49" s="452"/>
      <c r="AP49" s="452"/>
      <c r="AQ49" s="452"/>
      <c r="AR49" s="452"/>
      <c r="AS49" s="452"/>
      <c r="AT49" s="452"/>
      <c r="AU49" s="452"/>
      <c r="AV49" s="452"/>
      <c r="AW49" s="452"/>
      <c r="AX49" s="452"/>
      <c r="AY49" s="452"/>
      <c r="AZ49" s="452"/>
      <c r="BA49" s="452"/>
      <c r="BB49" s="453"/>
      <c r="BC49" s="380" t="str">
        <f>IF(ISBLANK(G49),"",IF($B49="Dweomer",VLOOKUP($G49,DweomerGesamt,BF$17,FALSE),IF($B49="Wunder",VLOOKUP($G49,WunderGesamt,BF$17,FALSE),IF($B49="Thaumaturgie",VLOOKUP($G49,ThaumaturgieGesamt,BF$17,FALSE),VLOOKUP($G49,ZauberGesamt,BF$17,FALSE)))))</f>
        <v/>
      </c>
      <c r="BD49" s="381"/>
      <c r="BE49" s="381"/>
      <c r="BF49" s="381"/>
      <c r="BG49" s="381"/>
      <c r="BH49" s="381"/>
      <c r="BI49" s="382"/>
      <c r="BJ49" s="374" t="str">
        <f>IF(ISBLANK(G49),"",IF($B49="Dweomer",VLOOKUP($G49,DweomerGesamt,BK$17,FALSE),IF($B49="Wunder",VLOOKUP($G49,WunderGesamt,BK$17,FALSE),IF($B49="Thaumaturgie",VLOOKUP($G49,ThaumaturgieGesamt,BK$17,FALSE),VLOOKUP($G49,ZauberGesamt,BK$17,FALSE)))))</f>
        <v/>
      </c>
      <c r="BK49" s="375"/>
      <c r="BL49" s="375"/>
      <c r="BM49" s="375"/>
      <c r="BN49" s="376"/>
      <c r="BO49" s="374" t="str">
        <f>IF(ISBLANK(G49),"",IF($B49="Dweomer",VLOOKUP($G49,DweomerGesamt,BP$17,FALSE),IF($B49="Wunder",VLOOKUP($G49,WunderGesamt,BP$17,FALSE),IF($B49="Thaumaturgie",VLOOKUP($G49,ThaumaturgieGesamt,BP$17,FALSE),VLOOKUP($G49,ZauberGesamt,BP$17,FALSE)))))</f>
        <v/>
      </c>
      <c r="BP49" s="375"/>
      <c r="BQ49" s="375"/>
      <c r="BR49" s="376"/>
      <c r="BS49" s="373" t="str">
        <f>IF(ISBLANK(G49),"",IF($B49="Dweomer",VLOOKUP($G49,DweomerGesamt,BS$17,FALSE),IF($B49="Wunder",VLOOKUP($G49,WunderGesamt,BS$17,FALSE),IF($B49="Thaumaturgie",VLOOKUP($G49,ThaumaturgieGesamt,BS$17,FALSE),VLOOKUP($G49,ZauberGesamt,BS$17,FALSE)))))</f>
        <v/>
      </c>
      <c r="BT49" s="373"/>
      <c r="BU49" s="106"/>
      <c r="BV49" s="94"/>
      <c r="BW49" s="94"/>
      <c r="BX49" s="94"/>
      <c r="BY49" s="94"/>
      <c r="BZ49" s="94"/>
      <c r="CA49" s="94"/>
      <c r="CB49" s="94"/>
      <c r="CC49" s="94"/>
      <c r="CD49" s="94"/>
      <c r="CE49" s="94"/>
      <c r="CF49" s="94"/>
      <c r="CG49" s="94"/>
      <c r="CH49" s="94"/>
      <c r="CI49" s="94"/>
      <c r="CJ49" s="94"/>
      <c r="CK49" s="94"/>
      <c r="CL49" s="94"/>
      <c r="CM49" s="94"/>
    </row>
    <row r="50" spans="1:91" s="18" customFormat="1" ht="9.9499999999999993" customHeight="1" x14ac:dyDescent="0.2">
      <c r="A50" s="100"/>
      <c r="B50" s="389"/>
      <c r="C50" s="390"/>
      <c r="D50" s="390"/>
      <c r="E50" s="390"/>
      <c r="F50" s="391"/>
      <c r="G50" s="392"/>
      <c r="H50" s="392"/>
      <c r="I50" s="392"/>
      <c r="J50" s="392"/>
      <c r="K50" s="392"/>
      <c r="L50" s="392"/>
      <c r="M50" s="392"/>
      <c r="N50" s="392"/>
      <c r="O50" s="392"/>
      <c r="P50" s="392"/>
      <c r="Q50" s="373"/>
      <c r="R50" s="373"/>
      <c r="S50" s="373"/>
      <c r="T50" s="393"/>
      <c r="U50" s="394"/>
      <c r="V50" s="394"/>
      <c r="W50" s="394"/>
      <c r="X50" s="395"/>
      <c r="Y50" s="377"/>
      <c r="Z50" s="378"/>
      <c r="AA50" s="378"/>
      <c r="AB50" s="378"/>
      <c r="AC50" s="378"/>
      <c r="AD50" s="378"/>
      <c r="AE50" s="379"/>
      <c r="AF50" s="373"/>
      <c r="AG50" s="373"/>
      <c r="AH50" s="454"/>
      <c r="AI50" s="455"/>
      <c r="AJ50" s="455"/>
      <c r="AK50" s="455"/>
      <c r="AL50" s="455"/>
      <c r="AM50" s="455"/>
      <c r="AN50" s="455"/>
      <c r="AO50" s="455"/>
      <c r="AP50" s="455"/>
      <c r="AQ50" s="455"/>
      <c r="AR50" s="455"/>
      <c r="AS50" s="455"/>
      <c r="AT50" s="455"/>
      <c r="AU50" s="455"/>
      <c r="AV50" s="455"/>
      <c r="AW50" s="455"/>
      <c r="AX50" s="455"/>
      <c r="AY50" s="455"/>
      <c r="AZ50" s="455"/>
      <c r="BA50" s="455"/>
      <c r="BB50" s="456"/>
      <c r="BC50" s="405"/>
      <c r="BD50" s="406"/>
      <c r="BE50" s="406"/>
      <c r="BF50" s="406"/>
      <c r="BG50" s="406"/>
      <c r="BH50" s="406"/>
      <c r="BI50" s="407"/>
      <c r="BJ50" s="377"/>
      <c r="BK50" s="378"/>
      <c r="BL50" s="378"/>
      <c r="BM50" s="378"/>
      <c r="BN50" s="379"/>
      <c r="BO50" s="377"/>
      <c r="BP50" s="378"/>
      <c r="BQ50" s="378"/>
      <c r="BR50" s="379"/>
      <c r="BS50" s="373"/>
      <c r="BT50" s="373"/>
      <c r="BU50" s="106"/>
      <c r="BV50" s="94"/>
      <c r="BW50" s="94"/>
      <c r="BX50" s="94"/>
      <c r="BY50" s="94"/>
      <c r="BZ50" s="94"/>
      <c r="CA50" s="94"/>
      <c r="CB50" s="94"/>
      <c r="CC50" s="94"/>
      <c r="CD50" s="94"/>
      <c r="CE50" s="94"/>
      <c r="CF50" s="94"/>
      <c r="CG50" s="94"/>
      <c r="CH50" s="94"/>
      <c r="CI50" s="94"/>
      <c r="CJ50" s="94"/>
      <c r="CK50" s="94"/>
      <c r="CL50" s="94"/>
      <c r="CM50" s="94"/>
    </row>
    <row r="51" spans="1:91" s="18" customFormat="1" ht="9.9499999999999993" customHeight="1" x14ac:dyDescent="0.2">
      <c r="A51" s="100"/>
      <c r="B51" s="373" t="str">
        <f>IF(ISBLANK(G49),"",IF($B49="Dweomer",VLOOKUP($G49,DweomerGesamt,E$17,FALSE),IF($B49="Wunder",VLOOKUP($G49,WunderGesamt,E$17,FALSE),IF($B49="Thaumaturgie",VLOOKUP($G49,ThaumaturgieGesamt,E$17,FALSE),VLOOKUP($G49,ZauberGesamt,E$17,FALSE)))))</f>
        <v/>
      </c>
      <c r="C51" s="373"/>
      <c r="D51" s="373"/>
      <c r="E51" s="373"/>
      <c r="F51" s="373"/>
      <c r="G51" s="392"/>
      <c r="H51" s="392"/>
      <c r="I51" s="392"/>
      <c r="J51" s="392"/>
      <c r="K51" s="392"/>
      <c r="L51" s="392"/>
      <c r="M51" s="392"/>
      <c r="N51" s="392"/>
      <c r="O51" s="392"/>
      <c r="P51" s="392"/>
      <c r="Q51" s="373"/>
      <c r="R51" s="373"/>
      <c r="S51" s="373"/>
      <c r="T51" s="374" t="str">
        <f>IF(ISBLANK(G49),"",IF($B49="Dweomer",VLOOKUP($G49,DweomerGesamt,V$18,FALSE),IF($B49="Wunder",VLOOKUP($G49,WunderGesamt,V$18,FALSE),IF($B49="Thaumaturgie",VLOOKUP($G49,ThaumaturgieGesamt,V$18,FALSE),VLOOKUP($G49,ZauberGesamt,V$18,FALSE)))))</f>
        <v/>
      </c>
      <c r="U51" s="375"/>
      <c r="V51" s="375"/>
      <c r="W51" s="375"/>
      <c r="X51" s="376"/>
      <c r="Y51" s="380" t="e">
        <f>IF(ISBLANK(G49),"",IF($B49="Dweomer",VLOOKUP($G49,DweomerGesamt,AA$18,FALSE),IF($B49="Wunder",VLOOKUP($G49,WunderGesamt,AA$18,FALSE),IF($B49="Thaumaturgie",VLOOKUP($G49,ThaumaturgieGesamt,AA$18,FALSE),VLOOKUP($G49,ZauberGesamt,AA$18,FALSE)))))&amp;"/ "&amp;IF($B49="Dweomer",VLOOKUP($G49,DweomerGesamt,AA$18+1),IF($B49="Wunder",VLOOKUP($G49,WunderGesamt,AA$18+1),IF($B49="Thaumaturgie",VLOOKUP($G49,ThaumaturgieGesamt,AA$18+1,FALSE),VLOOKUP($G49,ZauberGesamt,AA$18+1))))</f>
        <v>#N/A</v>
      </c>
      <c r="Z51" s="381"/>
      <c r="AA51" s="381"/>
      <c r="AB51" s="381"/>
      <c r="AC51" s="381"/>
      <c r="AD51" s="381"/>
      <c r="AE51" s="382"/>
      <c r="AF51" s="373"/>
      <c r="AG51" s="373"/>
      <c r="AH51" s="454"/>
      <c r="AI51" s="455"/>
      <c r="AJ51" s="455"/>
      <c r="AK51" s="455"/>
      <c r="AL51" s="455"/>
      <c r="AM51" s="455"/>
      <c r="AN51" s="455"/>
      <c r="AO51" s="455"/>
      <c r="AP51" s="455"/>
      <c r="AQ51" s="455"/>
      <c r="AR51" s="455"/>
      <c r="AS51" s="455"/>
      <c r="AT51" s="455"/>
      <c r="AU51" s="455"/>
      <c r="AV51" s="455"/>
      <c r="AW51" s="455"/>
      <c r="AX51" s="455"/>
      <c r="AY51" s="455"/>
      <c r="AZ51" s="455"/>
      <c r="BA51" s="455"/>
      <c r="BB51" s="456"/>
      <c r="BC51" s="405"/>
      <c r="BD51" s="406"/>
      <c r="BE51" s="406"/>
      <c r="BF51" s="406"/>
      <c r="BG51" s="406"/>
      <c r="BH51" s="406"/>
      <c r="BI51" s="407"/>
      <c r="BJ51" s="373" t="str">
        <f>IF(ISBLANK(G49),"",IF($B49="Dweomer",VLOOKUP($G49,DweomerGesamt,BL$18,FALSE),IF($B49="Wunder",VLOOKUP($G49,WunderGesamt,BL$18,FALSE),IF($B49="Thaumaturgie",VLOOKUP($G49,ThaumaturgieGesamt,BL$18,FALSE),VLOOKUP($G49,ZauberGesamt,BL$18,FALSE)))))</f>
        <v/>
      </c>
      <c r="BK51" s="373"/>
      <c r="BL51" s="373"/>
      <c r="BM51" s="373"/>
      <c r="BN51" s="373"/>
      <c r="BO51" s="374" t="str">
        <f>IF(ISBLANK(G49),"",IF($B49="Dweomer",VLOOKUP($G49,DweomerGesamt,BP$18,FALSE),IF($B49="Wunder",VLOOKUP($G49,WunderGesamt,BP$18,FALSE),IF($B49="Thaumaturgie",VLOOKUP($G49,ThaumaturgieGesamt,BP$18,FALSE),VLOOKUP($G49,ZauberGesamt,BP$18,FALSE)))))</f>
        <v/>
      </c>
      <c r="BP51" s="375"/>
      <c r="BQ51" s="375"/>
      <c r="BR51" s="376"/>
      <c r="BS51" s="373"/>
      <c r="BT51" s="373"/>
      <c r="BU51" s="106"/>
      <c r="BV51" s="94"/>
      <c r="BW51" s="94"/>
      <c r="BX51" s="94"/>
      <c r="BY51" s="94"/>
      <c r="BZ51" s="94"/>
      <c r="CA51" s="94"/>
      <c r="CB51" s="94"/>
      <c r="CC51" s="94"/>
      <c r="CD51" s="94"/>
      <c r="CE51" s="94"/>
      <c r="CF51" s="94"/>
      <c r="CG51" s="94"/>
      <c r="CH51" s="94"/>
      <c r="CI51" s="94"/>
      <c r="CJ51" s="94"/>
      <c r="CK51" s="94"/>
      <c r="CL51" s="94"/>
      <c r="CM51" s="94"/>
    </row>
    <row r="52" spans="1:91" s="18" customFormat="1" ht="9.9499999999999993" customHeight="1" x14ac:dyDescent="0.2">
      <c r="A52" s="100"/>
      <c r="B52" s="373"/>
      <c r="C52" s="373"/>
      <c r="D52" s="373"/>
      <c r="E52" s="373"/>
      <c r="F52" s="373"/>
      <c r="G52" s="392"/>
      <c r="H52" s="392"/>
      <c r="I52" s="392"/>
      <c r="J52" s="392"/>
      <c r="K52" s="392"/>
      <c r="L52" s="392"/>
      <c r="M52" s="392"/>
      <c r="N52" s="392"/>
      <c r="O52" s="392"/>
      <c r="P52" s="392"/>
      <c r="Q52" s="373"/>
      <c r="R52" s="373"/>
      <c r="S52" s="373"/>
      <c r="T52" s="377"/>
      <c r="U52" s="378"/>
      <c r="V52" s="378"/>
      <c r="W52" s="378"/>
      <c r="X52" s="379"/>
      <c r="Y52" s="383"/>
      <c r="Z52" s="384"/>
      <c r="AA52" s="384"/>
      <c r="AB52" s="384"/>
      <c r="AC52" s="384"/>
      <c r="AD52" s="384"/>
      <c r="AE52" s="385"/>
      <c r="AF52" s="373"/>
      <c r="AG52" s="373"/>
      <c r="AH52" s="457"/>
      <c r="AI52" s="458"/>
      <c r="AJ52" s="458"/>
      <c r="AK52" s="458"/>
      <c r="AL52" s="458"/>
      <c r="AM52" s="458"/>
      <c r="AN52" s="458"/>
      <c r="AO52" s="458"/>
      <c r="AP52" s="458"/>
      <c r="AQ52" s="458"/>
      <c r="AR52" s="458"/>
      <c r="AS52" s="458"/>
      <c r="AT52" s="458"/>
      <c r="AU52" s="458"/>
      <c r="AV52" s="458"/>
      <c r="AW52" s="458"/>
      <c r="AX52" s="458"/>
      <c r="AY52" s="458"/>
      <c r="AZ52" s="458"/>
      <c r="BA52" s="458"/>
      <c r="BB52" s="459"/>
      <c r="BC52" s="383"/>
      <c r="BD52" s="384"/>
      <c r="BE52" s="384"/>
      <c r="BF52" s="384"/>
      <c r="BG52" s="384"/>
      <c r="BH52" s="384"/>
      <c r="BI52" s="385"/>
      <c r="BJ52" s="373"/>
      <c r="BK52" s="373"/>
      <c r="BL52" s="373"/>
      <c r="BM52" s="373"/>
      <c r="BN52" s="373"/>
      <c r="BO52" s="377"/>
      <c r="BP52" s="378"/>
      <c r="BQ52" s="378"/>
      <c r="BR52" s="379"/>
      <c r="BS52" s="373"/>
      <c r="BT52" s="373"/>
      <c r="BU52" s="106"/>
      <c r="BV52" s="94"/>
      <c r="BW52" s="94"/>
      <c r="BX52" s="94"/>
      <c r="BY52" s="94"/>
      <c r="BZ52" s="94"/>
      <c r="CA52" s="94"/>
      <c r="CB52" s="94"/>
      <c r="CC52" s="94"/>
      <c r="CD52" s="94"/>
      <c r="CE52" s="94"/>
      <c r="CF52" s="94"/>
      <c r="CG52" s="94"/>
      <c r="CH52" s="94"/>
      <c r="CI52" s="94"/>
      <c r="CJ52" s="94"/>
      <c r="CK52" s="94"/>
      <c r="CL52" s="94"/>
      <c r="CM52" s="94"/>
    </row>
    <row r="53" spans="1:91" s="18" customFormat="1" ht="9.9499999999999993" customHeight="1" x14ac:dyDescent="0.2">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c r="BU53" s="106"/>
    </row>
    <row r="54" spans="1:91" s="18" customFormat="1" ht="9.9499999999999993" customHeight="1" x14ac:dyDescent="0.2">
      <c r="A54" s="99"/>
      <c r="B54" s="386"/>
      <c r="C54" s="387"/>
      <c r="D54" s="387"/>
      <c r="E54" s="387"/>
      <c r="F54" s="388"/>
      <c r="G54" s="392"/>
      <c r="H54" s="392"/>
      <c r="I54" s="392"/>
      <c r="J54" s="392"/>
      <c r="K54" s="392"/>
      <c r="L54" s="392"/>
      <c r="M54" s="392"/>
      <c r="N54" s="392"/>
      <c r="O54" s="392"/>
      <c r="P54" s="392"/>
      <c r="Q54" s="373" t="str">
        <f>IF(ISBLANK(G54),"",IF($B54="Dweomer",VLOOKUP($G54,DweomerGesamt,R$17,FALSE),IF($B54="Wunder",VLOOKUP($G54,WunderGesamt,R$17,FALSE),IF($B54="Thaumaturgie",VLOOKUP($G54,ThaumaturgieGesamt,R$17,FALSE),VLOOKUP($G54,ZauberGesamt,R$17,FALSE)))))</f>
        <v/>
      </c>
      <c r="R54" s="373"/>
      <c r="S54" s="373"/>
      <c r="T54" s="374" t="str">
        <f>IF(ISBLANK(G54),"",IF($B54="Dweomer",VLOOKUP($G54,DweomerGesamt,V$17,FALSE),IF($B54="Wunder",VLOOKUP($G54,WunderGesamt,V$17,FALSE),IF($B54="Thaumaturgie",VLOOKUP($G54,ThaumaturgieGesamt,V$17,FALSE),VLOOKUP($G54,ZauberGesamt,V$17,FALSE)))))</f>
        <v/>
      </c>
      <c r="U54" s="375"/>
      <c r="V54" s="375"/>
      <c r="W54" s="375"/>
      <c r="X54" s="376"/>
      <c r="Y54" s="374" t="str">
        <f>IF(ISBLANK(G54),"",IF($B54="Dweomer",VLOOKUP($G54,DweomerGesamt,AA$17,FALSE),IF($B54="Wunder",VLOOKUP($G54,WunderGesamt,AA$17,FALSE),IF($B54="Thaumaturgie",VLOOKUP($G54,ThaumaturgieGesamt,AA$17,FALSE),VLOOKUP($G54,ZauberGesamt,AA$17,FALSE)))))</f>
        <v/>
      </c>
      <c r="Z54" s="375"/>
      <c r="AA54" s="375"/>
      <c r="AB54" s="375"/>
      <c r="AC54" s="375"/>
      <c r="AD54" s="375"/>
      <c r="AE54" s="376"/>
      <c r="AF54" s="373" t="str">
        <f>IF(ISBLANK(G54),"",IF($B54="Dweomer",VLOOKUP($G54,DweomerGesamt,AF$17,FALSE),IF($B54="Wunder",VLOOKUP($G54,WunderGesamt,AF$17,FALSE),IF($B54="Thaumaturgie",VLOOKUP($G54,ThaumaturgieGesamt,AF$17,FALSE),VLOOKUP($G54,ZauberGesamt,AF$17,FALSE)))))</f>
        <v/>
      </c>
      <c r="AG54" s="373"/>
      <c r="AH54" s="451" t="str">
        <f>IF(ISBLANK(G54),"",IF($B54="Dweomer",VLOOKUP($G54,DweomerGesamt,AM$17,FALSE),IF($B54="Wunder",VLOOKUP($G54,WunderGesamt,AM$17,FALSE),IF($B54="Thaumaturgie",VLOOKUP($G54,ThaumaturgieGesamt,AM$17,FALSE),VLOOKUP($G54,ZauberGesamt,AM$17,FALSE)))))</f>
        <v/>
      </c>
      <c r="AI54" s="452"/>
      <c r="AJ54" s="452"/>
      <c r="AK54" s="452"/>
      <c r="AL54" s="452"/>
      <c r="AM54" s="452"/>
      <c r="AN54" s="452"/>
      <c r="AO54" s="452"/>
      <c r="AP54" s="452"/>
      <c r="AQ54" s="452"/>
      <c r="AR54" s="452"/>
      <c r="AS54" s="452"/>
      <c r="AT54" s="452"/>
      <c r="AU54" s="452"/>
      <c r="AV54" s="452"/>
      <c r="AW54" s="452"/>
      <c r="AX54" s="452"/>
      <c r="AY54" s="452"/>
      <c r="AZ54" s="452"/>
      <c r="BA54" s="452"/>
      <c r="BB54" s="453"/>
      <c r="BC54" s="380" t="str">
        <f>IF(ISBLANK(G54),"",IF($B54="Dweomer",VLOOKUP($G54,DweomerGesamt,BF$17,FALSE),IF($B54="Wunder",VLOOKUP($G54,WunderGesamt,BF$17,FALSE),IF($B54="Thaumaturgie",VLOOKUP($G54,ThaumaturgieGesamt,BF$17,FALSE),VLOOKUP($G54,ZauberGesamt,BF$17,FALSE)))))</f>
        <v/>
      </c>
      <c r="BD54" s="381"/>
      <c r="BE54" s="381"/>
      <c r="BF54" s="381"/>
      <c r="BG54" s="381"/>
      <c r="BH54" s="381"/>
      <c r="BI54" s="382"/>
      <c r="BJ54" s="374" t="str">
        <f>IF(ISBLANK(G54),"",IF($B54="Dweomer",VLOOKUP($G54,DweomerGesamt,BK$17,FALSE),IF($B54="Wunder",VLOOKUP($G54,WunderGesamt,BK$17,FALSE),IF($B54="Thaumaturgie",VLOOKUP($G54,ThaumaturgieGesamt,BK$17,FALSE),VLOOKUP($G54,ZauberGesamt,BK$17,FALSE)))))</f>
        <v/>
      </c>
      <c r="BK54" s="375"/>
      <c r="BL54" s="375"/>
      <c r="BM54" s="375"/>
      <c r="BN54" s="376"/>
      <c r="BO54" s="374" t="str">
        <f>IF(ISBLANK(G54),"",IF($B54="Dweomer",VLOOKUP($G54,DweomerGesamt,BP$17,FALSE),IF($B54="Wunder",VLOOKUP($G54,WunderGesamt,BP$17,FALSE),IF($B54="Thaumaturgie",VLOOKUP($G54,ThaumaturgieGesamt,BP$17,FALSE),VLOOKUP($G54,ZauberGesamt,BP$17,FALSE)))))</f>
        <v/>
      </c>
      <c r="BP54" s="375"/>
      <c r="BQ54" s="375"/>
      <c r="BR54" s="376"/>
      <c r="BS54" s="373" t="str">
        <f>IF(ISBLANK(G54),"",IF($B54="Dweomer",VLOOKUP($G54,DweomerGesamt,BS$17,FALSE),IF($B54="Wunder",VLOOKUP($G54,WunderGesamt,BS$17,FALSE),IF($B54="Thaumaturgie",VLOOKUP($G54,ThaumaturgieGesamt,BS$17,FALSE),VLOOKUP($G54,ZauberGesamt,BS$17,FALSE)))))</f>
        <v/>
      </c>
      <c r="BT54" s="373"/>
      <c r="BU54" s="106"/>
      <c r="BV54" s="94"/>
      <c r="BW54" s="94"/>
      <c r="BX54" s="94"/>
      <c r="BY54" s="94"/>
      <c r="BZ54" s="94"/>
      <c r="CA54" s="94"/>
      <c r="CB54" s="94"/>
      <c r="CC54" s="94"/>
      <c r="CD54" s="94"/>
      <c r="CE54" s="94"/>
      <c r="CF54" s="94"/>
      <c r="CG54" s="94"/>
      <c r="CH54" s="94"/>
      <c r="CI54" s="94"/>
      <c r="CJ54" s="94"/>
      <c r="CK54" s="94"/>
      <c r="CL54" s="94"/>
      <c r="CM54" s="94"/>
    </row>
    <row r="55" spans="1:91" s="18" customFormat="1" ht="9.9499999999999993" customHeight="1" x14ac:dyDescent="0.2">
      <c r="A55" s="100"/>
      <c r="B55" s="389"/>
      <c r="C55" s="390"/>
      <c r="D55" s="390"/>
      <c r="E55" s="390"/>
      <c r="F55" s="391"/>
      <c r="G55" s="392"/>
      <c r="H55" s="392"/>
      <c r="I55" s="392"/>
      <c r="J55" s="392"/>
      <c r="K55" s="392"/>
      <c r="L55" s="392"/>
      <c r="M55" s="392"/>
      <c r="N55" s="392"/>
      <c r="O55" s="392"/>
      <c r="P55" s="392"/>
      <c r="Q55" s="373"/>
      <c r="R55" s="373"/>
      <c r="S55" s="373"/>
      <c r="T55" s="393"/>
      <c r="U55" s="394"/>
      <c r="V55" s="394"/>
      <c r="W55" s="394"/>
      <c r="X55" s="395"/>
      <c r="Y55" s="377"/>
      <c r="Z55" s="378"/>
      <c r="AA55" s="378"/>
      <c r="AB55" s="378"/>
      <c r="AC55" s="378"/>
      <c r="AD55" s="378"/>
      <c r="AE55" s="379"/>
      <c r="AF55" s="373"/>
      <c r="AG55" s="373"/>
      <c r="AH55" s="454"/>
      <c r="AI55" s="455"/>
      <c r="AJ55" s="455"/>
      <c r="AK55" s="455"/>
      <c r="AL55" s="455"/>
      <c r="AM55" s="455"/>
      <c r="AN55" s="455"/>
      <c r="AO55" s="455"/>
      <c r="AP55" s="455"/>
      <c r="AQ55" s="455"/>
      <c r="AR55" s="455"/>
      <c r="AS55" s="455"/>
      <c r="AT55" s="455"/>
      <c r="AU55" s="455"/>
      <c r="AV55" s="455"/>
      <c r="AW55" s="455"/>
      <c r="AX55" s="455"/>
      <c r="AY55" s="455"/>
      <c r="AZ55" s="455"/>
      <c r="BA55" s="455"/>
      <c r="BB55" s="456"/>
      <c r="BC55" s="405"/>
      <c r="BD55" s="406"/>
      <c r="BE55" s="406"/>
      <c r="BF55" s="406"/>
      <c r="BG55" s="406"/>
      <c r="BH55" s="406"/>
      <c r="BI55" s="407"/>
      <c r="BJ55" s="377"/>
      <c r="BK55" s="378"/>
      <c r="BL55" s="378"/>
      <c r="BM55" s="378"/>
      <c r="BN55" s="379"/>
      <c r="BO55" s="377"/>
      <c r="BP55" s="378"/>
      <c r="BQ55" s="378"/>
      <c r="BR55" s="379"/>
      <c r="BS55" s="373"/>
      <c r="BT55" s="373"/>
      <c r="BU55" s="106"/>
      <c r="BV55" s="94"/>
      <c r="BW55" s="94"/>
      <c r="BX55" s="94"/>
      <c r="BY55" s="94"/>
      <c r="BZ55" s="94"/>
      <c r="CA55" s="94"/>
      <c r="CB55" s="94"/>
      <c r="CC55" s="94"/>
      <c r="CD55" s="94"/>
      <c r="CE55" s="94"/>
      <c r="CF55" s="94"/>
      <c r="CG55" s="94"/>
      <c r="CH55" s="94"/>
      <c r="CI55" s="94"/>
      <c r="CJ55" s="94"/>
      <c r="CK55" s="94"/>
      <c r="CL55" s="94"/>
      <c r="CM55" s="94"/>
    </row>
    <row r="56" spans="1:91" s="18" customFormat="1" ht="9.9499999999999993" customHeight="1" x14ac:dyDescent="0.2">
      <c r="A56" s="100"/>
      <c r="B56" s="373" t="str">
        <f>IF(ISBLANK(G54),"",IF($B54="Dweomer",VLOOKUP($G54,DweomerGesamt,E$17,FALSE),IF($B54="Wunder",VLOOKUP($G54,WunderGesamt,E$17,FALSE),IF($B54="Thaumaturgie",VLOOKUP($G54,ThaumaturgieGesamt,E$17,FALSE),VLOOKUP($G54,ZauberGesamt,E$17,FALSE)))))</f>
        <v/>
      </c>
      <c r="C56" s="373"/>
      <c r="D56" s="373"/>
      <c r="E56" s="373"/>
      <c r="F56" s="373"/>
      <c r="G56" s="392"/>
      <c r="H56" s="392"/>
      <c r="I56" s="392"/>
      <c r="J56" s="392"/>
      <c r="K56" s="392"/>
      <c r="L56" s="392"/>
      <c r="M56" s="392"/>
      <c r="N56" s="392"/>
      <c r="O56" s="392"/>
      <c r="P56" s="392"/>
      <c r="Q56" s="373"/>
      <c r="R56" s="373"/>
      <c r="S56" s="373"/>
      <c r="T56" s="374" t="str">
        <f>IF(ISBLANK(G54),"",IF($B54="Dweomer",VLOOKUP($G54,DweomerGesamt,V$18,FALSE),IF($B54="Wunder",VLOOKUP($G54,WunderGesamt,V$18,FALSE),IF($B54="Thaumaturgie",VLOOKUP($G54,ThaumaturgieGesamt,V$18,FALSE),VLOOKUP($G54,ZauberGesamt,V$18,FALSE)))))</f>
        <v/>
      </c>
      <c r="U56" s="375"/>
      <c r="V56" s="375"/>
      <c r="W56" s="375"/>
      <c r="X56" s="376"/>
      <c r="Y56" s="380" t="e">
        <f>IF(ISBLANK(G54),"",IF($B54="Dweomer",VLOOKUP($G54,DweomerGesamt,AA$18,FALSE),IF($B54="Wunder",VLOOKUP($G54,WunderGesamt,AA$18,FALSE),IF($B54="Thaumaturgie",VLOOKUP($G54,ThaumaturgieGesamt,AA$18,FALSE),VLOOKUP($G54,ZauberGesamt,AA$18,FALSE)))))&amp;"/ "&amp;IF($B54="Dweomer",VLOOKUP($G54,DweomerGesamt,AA$18+1),IF($B54="Wunder",VLOOKUP($G54,WunderGesamt,AA$18+1),IF($B54="Thaumaturgie",VLOOKUP($G54,ThaumaturgieGesamt,AA$18+1,FALSE),VLOOKUP($G54,ZauberGesamt,AA$18+1))))</f>
        <v>#N/A</v>
      </c>
      <c r="Z56" s="381"/>
      <c r="AA56" s="381"/>
      <c r="AB56" s="381"/>
      <c r="AC56" s="381"/>
      <c r="AD56" s="381"/>
      <c r="AE56" s="382"/>
      <c r="AF56" s="373"/>
      <c r="AG56" s="373"/>
      <c r="AH56" s="454"/>
      <c r="AI56" s="455"/>
      <c r="AJ56" s="455"/>
      <c r="AK56" s="455"/>
      <c r="AL56" s="455"/>
      <c r="AM56" s="455"/>
      <c r="AN56" s="455"/>
      <c r="AO56" s="455"/>
      <c r="AP56" s="455"/>
      <c r="AQ56" s="455"/>
      <c r="AR56" s="455"/>
      <c r="AS56" s="455"/>
      <c r="AT56" s="455"/>
      <c r="AU56" s="455"/>
      <c r="AV56" s="455"/>
      <c r="AW56" s="455"/>
      <c r="AX56" s="455"/>
      <c r="AY56" s="455"/>
      <c r="AZ56" s="455"/>
      <c r="BA56" s="455"/>
      <c r="BB56" s="456"/>
      <c r="BC56" s="405"/>
      <c r="BD56" s="406"/>
      <c r="BE56" s="406"/>
      <c r="BF56" s="406"/>
      <c r="BG56" s="406"/>
      <c r="BH56" s="406"/>
      <c r="BI56" s="407"/>
      <c r="BJ56" s="373" t="str">
        <f>IF(ISBLANK(G54),"",IF($B54="Dweomer",VLOOKUP($G54,DweomerGesamt,BL$18,FALSE),IF($B54="Wunder",VLOOKUP($G54,WunderGesamt,BL$18,FALSE),IF($B54="Thaumaturgie",VLOOKUP($G54,ThaumaturgieGesamt,BL$18,FALSE),VLOOKUP($G54,ZauberGesamt,BL$18,FALSE)))))</f>
        <v/>
      </c>
      <c r="BK56" s="373"/>
      <c r="BL56" s="373"/>
      <c r="BM56" s="373"/>
      <c r="BN56" s="373"/>
      <c r="BO56" s="374" t="str">
        <f>IF(ISBLANK(G54),"",IF($B54="Dweomer",VLOOKUP($G54,DweomerGesamt,BP$18,FALSE),IF($B54="Wunder",VLOOKUP($G54,WunderGesamt,BP$18,FALSE),IF($B54="Thaumaturgie",VLOOKUP($G54,ThaumaturgieGesamt,BP$18,FALSE),VLOOKUP($G54,ZauberGesamt,BP$18,FALSE)))))</f>
        <v/>
      </c>
      <c r="BP56" s="375"/>
      <c r="BQ56" s="375"/>
      <c r="BR56" s="376"/>
      <c r="BS56" s="373"/>
      <c r="BT56" s="373"/>
      <c r="BU56" s="106"/>
      <c r="BV56" s="94"/>
      <c r="BW56" s="94"/>
      <c r="BX56" s="94"/>
      <c r="BY56" s="94"/>
      <c r="BZ56" s="94"/>
      <c r="CA56" s="94"/>
      <c r="CB56" s="94"/>
      <c r="CC56" s="94"/>
      <c r="CD56" s="94"/>
      <c r="CE56" s="94"/>
      <c r="CF56" s="94"/>
      <c r="CG56" s="94"/>
      <c r="CH56" s="94"/>
      <c r="CI56" s="94"/>
      <c r="CJ56" s="94"/>
      <c r="CK56" s="94"/>
      <c r="CL56" s="94"/>
      <c r="CM56" s="94"/>
    </row>
    <row r="57" spans="1:91" s="18" customFormat="1" ht="9.9499999999999993" customHeight="1" x14ac:dyDescent="0.2">
      <c r="A57" s="100"/>
      <c r="B57" s="373"/>
      <c r="C57" s="373"/>
      <c r="D57" s="373"/>
      <c r="E57" s="373"/>
      <c r="F57" s="373"/>
      <c r="G57" s="392"/>
      <c r="H57" s="392"/>
      <c r="I57" s="392"/>
      <c r="J57" s="392"/>
      <c r="K57" s="392"/>
      <c r="L57" s="392"/>
      <c r="M57" s="392"/>
      <c r="N57" s="392"/>
      <c r="O57" s="392"/>
      <c r="P57" s="392"/>
      <c r="Q57" s="373"/>
      <c r="R57" s="373"/>
      <c r="S57" s="373"/>
      <c r="T57" s="377"/>
      <c r="U57" s="378"/>
      <c r="V57" s="378"/>
      <c r="W57" s="378"/>
      <c r="X57" s="379"/>
      <c r="Y57" s="383"/>
      <c r="Z57" s="384"/>
      <c r="AA57" s="384"/>
      <c r="AB57" s="384"/>
      <c r="AC57" s="384"/>
      <c r="AD57" s="384"/>
      <c r="AE57" s="385"/>
      <c r="AF57" s="373"/>
      <c r="AG57" s="373"/>
      <c r="AH57" s="457"/>
      <c r="AI57" s="458"/>
      <c r="AJ57" s="458"/>
      <c r="AK57" s="458"/>
      <c r="AL57" s="458"/>
      <c r="AM57" s="458"/>
      <c r="AN57" s="458"/>
      <c r="AO57" s="458"/>
      <c r="AP57" s="458"/>
      <c r="AQ57" s="458"/>
      <c r="AR57" s="458"/>
      <c r="AS57" s="458"/>
      <c r="AT57" s="458"/>
      <c r="AU57" s="458"/>
      <c r="AV57" s="458"/>
      <c r="AW57" s="458"/>
      <c r="AX57" s="458"/>
      <c r="AY57" s="458"/>
      <c r="AZ57" s="458"/>
      <c r="BA57" s="458"/>
      <c r="BB57" s="459"/>
      <c r="BC57" s="383"/>
      <c r="BD57" s="384"/>
      <c r="BE57" s="384"/>
      <c r="BF57" s="384"/>
      <c r="BG57" s="384"/>
      <c r="BH57" s="384"/>
      <c r="BI57" s="385"/>
      <c r="BJ57" s="373"/>
      <c r="BK57" s="373"/>
      <c r="BL57" s="373"/>
      <c r="BM57" s="373"/>
      <c r="BN57" s="373"/>
      <c r="BO57" s="377"/>
      <c r="BP57" s="378"/>
      <c r="BQ57" s="378"/>
      <c r="BR57" s="379"/>
      <c r="BS57" s="373"/>
      <c r="BT57" s="373"/>
      <c r="BU57" s="106"/>
      <c r="BV57" s="94"/>
      <c r="BW57" s="94"/>
      <c r="BX57" s="94"/>
      <c r="BY57" s="94"/>
      <c r="BZ57" s="94"/>
      <c r="CA57" s="94"/>
      <c r="CB57" s="94"/>
      <c r="CC57" s="94"/>
      <c r="CD57" s="94"/>
      <c r="CE57" s="94"/>
      <c r="CF57" s="94"/>
      <c r="CG57" s="94"/>
      <c r="CH57" s="94"/>
      <c r="CI57" s="94"/>
      <c r="CJ57" s="94"/>
      <c r="CK57" s="94"/>
      <c r="CL57" s="94"/>
      <c r="CM57" s="94"/>
    </row>
    <row r="58" spans="1:91" s="18" customFormat="1" ht="9.9499999999999993" customHeight="1" x14ac:dyDescent="0.2">
      <c r="AH58" s="119"/>
      <c r="AI58" s="119"/>
      <c r="AJ58" s="119"/>
      <c r="AK58" s="119"/>
      <c r="AL58" s="119"/>
      <c r="AM58" s="119"/>
      <c r="AN58" s="119"/>
      <c r="AO58" s="119"/>
      <c r="AP58" s="119"/>
      <c r="AQ58" s="119"/>
      <c r="AR58" s="119"/>
      <c r="AS58" s="119"/>
      <c r="AT58" s="119"/>
      <c r="AU58" s="119"/>
      <c r="AV58" s="119"/>
      <c r="AW58" s="119"/>
      <c r="AX58" s="119"/>
      <c r="AY58" s="119"/>
      <c r="AZ58" s="119"/>
      <c r="BA58" s="119"/>
      <c r="BB58" s="119"/>
      <c r="BC58" s="119"/>
      <c r="BD58" s="119"/>
      <c r="BE58" s="119"/>
      <c r="BF58" s="119"/>
      <c r="BG58" s="119"/>
      <c r="BH58" s="119"/>
      <c r="BI58" s="119"/>
      <c r="BU58" s="106"/>
      <c r="BV58" s="16"/>
      <c r="BW58" s="16"/>
      <c r="BX58" s="16"/>
      <c r="BY58" s="16"/>
      <c r="BZ58" s="16"/>
      <c r="CA58" s="16"/>
      <c r="CB58" s="16"/>
      <c r="CC58" s="16"/>
      <c r="CD58" s="16"/>
      <c r="CE58" s="16"/>
      <c r="CF58" s="16"/>
      <c r="CG58" s="16"/>
      <c r="CH58" s="16"/>
      <c r="CI58" s="16"/>
      <c r="CJ58" s="16"/>
      <c r="CK58" s="16"/>
      <c r="CL58" s="16"/>
      <c r="CM58" s="16"/>
    </row>
    <row r="59" spans="1:91" s="18" customFormat="1" ht="9.9499999999999993" customHeight="1" x14ac:dyDescent="0.2">
      <c r="A59" s="99"/>
      <c r="B59" s="386"/>
      <c r="C59" s="387"/>
      <c r="D59" s="387"/>
      <c r="E59" s="387"/>
      <c r="F59" s="388"/>
      <c r="G59" s="392"/>
      <c r="H59" s="392"/>
      <c r="I59" s="392"/>
      <c r="J59" s="392"/>
      <c r="K59" s="392"/>
      <c r="L59" s="392"/>
      <c r="M59" s="392"/>
      <c r="N59" s="392"/>
      <c r="O59" s="392"/>
      <c r="P59" s="392"/>
      <c r="Q59" s="373" t="str">
        <f>IF(ISBLANK(G59),"",IF($B59="Dweomer",VLOOKUP($G59,DweomerGesamt,R$17,FALSE),IF($B59="Wunder",VLOOKUP($G59,WunderGesamt,R$17,FALSE),IF($B59="Thaumaturgie",VLOOKUP($G59,ThaumaturgieGesamt,R$17,FALSE),VLOOKUP($G59,ZauberGesamt,R$17,FALSE)))))</f>
        <v/>
      </c>
      <c r="R59" s="373"/>
      <c r="S59" s="373"/>
      <c r="T59" s="374" t="str">
        <f>IF(ISBLANK(G59),"",IF($B59="Dweomer",VLOOKUP($G59,DweomerGesamt,V$17,FALSE),IF($B59="Wunder",VLOOKUP($G59,WunderGesamt,V$17,FALSE),IF($B59="Thaumaturgie",VLOOKUP($G59,ThaumaturgieGesamt,V$17,FALSE),VLOOKUP($G59,ZauberGesamt,V$17,FALSE)))))</f>
        <v/>
      </c>
      <c r="U59" s="375"/>
      <c r="V59" s="375"/>
      <c r="W59" s="375"/>
      <c r="X59" s="376"/>
      <c r="Y59" s="374" t="str">
        <f>IF(ISBLANK(G59),"",IF($B59="Dweomer",VLOOKUP($G59,DweomerGesamt,AA$17,FALSE),IF($B59="Wunder",VLOOKUP($G59,WunderGesamt,AA$17,FALSE),IF($B59="Thaumaturgie",VLOOKUP($G59,ThaumaturgieGesamt,AA$17,FALSE),VLOOKUP($G59,ZauberGesamt,AA$17,FALSE)))))</f>
        <v/>
      </c>
      <c r="Z59" s="375"/>
      <c r="AA59" s="375"/>
      <c r="AB59" s="375"/>
      <c r="AC59" s="375"/>
      <c r="AD59" s="375"/>
      <c r="AE59" s="376"/>
      <c r="AF59" s="373" t="str">
        <f>IF(ISBLANK(G59),"",IF($B59="Dweomer",VLOOKUP($G59,DweomerGesamt,AF$17,FALSE),IF($B59="Wunder",VLOOKUP($G59,WunderGesamt,AF$17,FALSE),IF($B59="Thaumaturgie",VLOOKUP($G59,ThaumaturgieGesamt,AF$17,FALSE),VLOOKUP($G59,ZauberGesamt,AF$17,FALSE)))))</f>
        <v/>
      </c>
      <c r="AG59" s="373"/>
      <c r="AH59" s="451" t="str">
        <f>IF(ISBLANK(G59),"",IF($B59="Dweomer",VLOOKUP($G59,DweomerGesamt,AM$17,FALSE),IF($B59="Wunder",VLOOKUP($G59,WunderGesamt,AM$17,FALSE),IF($B59="Thaumaturgie",VLOOKUP($G59,ThaumaturgieGesamt,AM$17,FALSE),VLOOKUP($G59,ZauberGesamt,AM$17,FALSE)))))</f>
        <v/>
      </c>
      <c r="AI59" s="452"/>
      <c r="AJ59" s="452"/>
      <c r="AK59" s="452"/>
      <c r="AL59" s="452"/>
      <c r="AM59" s="452"/>
      <c r="AN59" s="452"/>
      <c r="AO59" s="452"/>
      <c r="AP59" s="452"/>
      <c r="AQ59" s="452"/>
      <c r="AR59" s="452"/>
      <c r="AS59" s="452"/>
      <c r="AT59" s="452"/>
      <c r="AU59" s="452"/>
      <c r="AV59" s="452"/>
      <c r="AW59" s="452"/>
      <c r="AX59" s="452"/>
      <c r="AY59" s="452"/>
      <c r="AZ59" s="452"/>
      <c r="BA59" s="452"/>
      <c r="BB59" s="453"/>
      <c r="BC59" s="380" t="str">
        <f>IF(ISBLANK(G59),"",IF($B59="Dweomer",VLOOKUP($G59,DweomerGesamt,BF$17,FALSE),IF($B59="Wunder",VLOOKUP($G59,WunderGesamt,BF$17,FALSE),IF($B59="Thaumaturgie",VLOOKUP($G59,ThaumaturgieGesamt,BF$17,FALSE),VLOOKUP($G59,ZauberGesamt,BF$17,FALSE)))))</f>
        <v/>
      </c>
      <c r="BD59" s="381"/>
      <c r="BE59" s="381"/>
      <c r="BF59" s="381"/>
      <c r="BG59" s="381"/>
      <c r="BH59" s="381"/>
      <c r="BI59" s="382"/>
      <c r="BJ59" s="374" t="str">
        <f>IF(ISBLANK(G59),"",IF($B59="Dweomer",VLOOKUP($G59,DweomerGesamt,BK$17,FALSE),IF($B59="Wunder",VLOOKUP($G59,WunderGesamt,BK$17,FALSE),IF($B59="Thaumaturgie",VLOOKUP($G59,ThaumaturgieGesamt,BK$17,FALSE),VLOOKUP($G59,ZauberGesamt,BK$17,FALSE)))))</f>
        <v/>
      </c>
      <c r="BK59" s="375"/>
      <c r="BL59" s="375"/>
      <c r="BM59" s="375"/>
      <c r="BN59" s="376"/>
      <c r="BO59" s="374" t="str">
        <f>IF(ISBLANK(G59),"",IF($B59="Dweomer",VLOOKUP($G59,DweomerGesamt,BP$17,FALSE),IF($B59="Wunder",VLOOKUP($G59,WunderGesamt,BP$17,FALSE),IF($B59="Thaumaturgie",VLOOKUP($G59,ThaumaturgieGesamt,BP$17,FALSE),VLOOKUP($G59,ZauberGesamt,BP$17,FALSE)))))</f>
        <v/>
      </c>
      <c r="BP59" s="375"/>
      <c r="BQ59" s="375"/>
      <c r="BR59" s="376"/>
      <c r="BS59" s="373" t="str">
        <f>IF(ISBLANK(G59),"",IF($B59="Dweomer",VLOOKUP($G59,DweomerGesamt,BS$17,FALSE),IF($B59="Wunder",VLOOKUP($G59,WunderGesamt,BS$17,FALSE),IF($B59="Thaumaturgie",VLOOKUP($G59,ThaumaturgieGesamt,BS$17,FALSE),VLOOKUP($G59,ZauberGesamt,BS$17,FALSE)))))</f>
        <v/>
      </c>
      <c r="BT59" s="373"/>
      <c r="BU59" s="106"/>
      <c r="BV59" s="94"/>
      <c r="BW59" s="94"/>
      <c r="BX59" s="94"/>
      <c r="BY59" s="94"/>
      <c r="BZ59" s="94"/>
      <c r="CA59" s="94"/>
      <c r="CB59" s="94"/>
      <c r="CC59" s="94"/>
      <c r="CD59" s="94"/>
      <c r="CE59" s="94"/>
      <c r="CF59" s="94"/>
      <c r="CG59" s="94"/>
      <c r="CH59" s="94"/>
      <c r="CI59" s="94"/>
      <c r="CJ59" s="94"/>
      <c r="CK59" s="94"/>
      <c r="CL59" s="94"/>
      <c r="CM59" s="94"/>
    </row>
    <row r="60" spans="1:91" s="18" customFormat="1" ht="9.9499999999999993" customHeight="1" x14ac:dyDescent="0.2">
      <c r="A60" s="100"/>
      <c r="B60" s="389"/>
      <c r="C60" s="390"/>
      <c r="D60" s="390"/>
      <c r="E60" s="390"/>
      <c r="F60" s="391"/>
      <c r="G60" s="392"/>
      <c r="H60" s="392"/>
      <c r="I60" s="392"/>
      <c r="J60" s="392"/>
      <c r="K60" s="392"/>
      <c r="L60" s="392"/>
      <c r="M60" s="392"/>
      <c r="N60" s="392"/>
      <c r="O60" s="392"/>
      <c r="P60" s="392"/>
      <c r="Q60" s="373"/>
      <c r="R60" s="373"/>
      <c r="S60" s="373"/>
      <c r="T60" s="393"/>
      <c r="U60" s="394"/>
      <c r="V60" s="394"/>
      <c r="W60" s="394"/>
      <c r="X60" s="395"/>
      <c r="Y60" s="377"/>
      <c r="Z60" s="378"/>
      <c r="AA60" s="378"/>
      <c r="AB60" s="378"/>
      <c r="AC60" s="378"/>
      <c r="AD60" s="378"/>
      <c r="AE60" s="379"/>
      <c r="AF60" s="373"/>
      <c r="AG60" s="373"/>
      <c r="AH60" s="454"/>
      <c r="AI60" s="455"/>
      <c r="AJ60" s="455"/>
      <c r="AK60" s="455"/>
      <c r="AL60" s="455"/>
      <c r="AM60" s="455"/>
      <c r="AN60" s="455"/>
      <c r="AO60" s="455"/>
      <c r="AP60" s="455"/>
      <c r="AQ60" s="455"/>
      <c r="AR60" s="455"/>
      <c r="AS60" s="455"/>
      <c r="AT60" s="455"/>
      <c r="AU60" s="455"/>
      <c r="AV60" s="455"/>
      <c r="AW60" s="455"/>
      <c r="AX60" s="455"/>
      <c r="AY60" s="455"/>
      <c r="AZ60" s="455"/>
      <c r="BA60" s="455"/>
      <c r="BB60" s="456"/>
      <c r="BC60" s="405"/>
      <c r="BD60" s="406"/>
      <c r="BE60" s="406"/>
      <c r="BF60" s="406"/>
      <c r="BG60" s="406"/>
      <c r="BH60" s="406"/>
      <c r="BI60" s="407"/>
      <c r="BJ60" s="377"/>
      <c r="BK60" s="378"/>
      <c r="BL60" s="378"/>
      <c r="BM60" s="378"/>
      <c r="BN60" s="379"/>
      <c r="BO60" s="377"/>
      <c r="BP60" s="378"/>
      <c r="BQ60" s="378"/>
      <c r="BR60" s="379"/>
      <c r="BS60" s="373"/>
      <c r="BT60" s="373"/>
      <c r="BU60" s="106"/>
      <c r="BV60" s="94"/>
      <c r="BW60" s="94"/>
      <c r="BX60" s="94"/>
      <c r="BY60" s="94"/>
      <c r="BZ60" s="94"/>
      <c r="CA60" s="94"/>
      <c r="CB60" s="94"/>
      <c r="CC60" s="94"/>
      <c r="CD60" s="94"/>
      <c r="CE60" s="94"/>
      <c r="CF60" s="94"/>
      <c r="CG60" s="94"/>
      <c r="CH60" s="94"/>
      <c r="CI60" s="94"/>
      <c r="CJ60" s="94"/>
      <c r="CK60" s="94"/>
      <c r="CL60" s="94"/>
      <c r="CM60" s="94"/>
    </row>
    <row r="61" spans="1:91" s="18" customFormat="1" ht="9.9499999999999993" customHeight="1" x14ac:dyDescent="0.2">
      <c r="A61" s="100"/>
      <c r="B61" s="373" t="str">
        <f>IF(ISBLANK(G59),"",IF($B59="Dweomer",VLOOKUP($G59,DweomerGesamt,E$17,FALSE),IF($B59="Wunder",VLOOKUP($G59,WunderGesamt,E$17,FALSE),IF($B59="Thaumaturgie",VLOOKUP($G59,ThaumaturgieGesamt,E$17,FALSE),VLOOKUP($G59,ZauberGesamt,E$17,FALSE)))))</f>
        <v/>
      </c>
      <c r="C61" s="373"/>
      <c r="D61" s="373"/>
      <c r="E61" s="373"/>
      <c r="F61" s="373"/>
      <c r="G61" s="392"/>
      <c r="H61" s="392"/>
      <c r="I61" s="392"/>
      <c r="J61" s="392"/>
      <c r="K61" s="392"/>
      <c r="L61" s="392"/>
      <c r="M61" s="392"/>
      <c r="N61" s="392"/>
      <c r="O61" s="392"/>
      <c r="P61" s="392"/>
      <c r="Q61" s="373"/>
      <c r="R61" s="373"/>
      <c r="S61" s="373"/>
      <c r="T61" s="374" t="str">
        <f>IF(ISBLANK(G59),"",IF($B59="Dweomer",VLOOKUP($G59,DweomerGesamt,V$18,FALSE),IF($B59="Wunder",VLOOKUP($G59,WunderGesamt,V$18,FALSE),IF($B59="Thaumaturgie",VLOOKUP($G59,ThaumaturgieGesamt,V$18,FALSE),VLOOKUP($G59,ZauberGesamt,V$18,FALSE)))))</f>
        <v/>
      </c>
      <c r="U61" s="375"/>
      <c r="V61" s="375"/>
      <c r="W61" s="375"/>
      <c r="X61" s="376"/>
      <c r="Y61" s="380" t="e">
        <f>IF(ISBLANK(G59),"",IF($B59="Dweomer",VLOOKUP($G59,DweomerGesamt,AA$18,FALSE),IF($B59="Wunder",VLOOKUP($G59,WunderGesamt,AA$18,FALSE),IF($B59="Thaumaturgie",VLOOKUP($G59,ThaumaturgieGesamt,AA$18,FALSE),VLOOKUP($G59,ZauberGesamt,AA$18,FALSE)))))&amp;"/ "&amp;IF($B59="Dweomer",VLOOKUP($G59,DweomerGesamt,AA$18+1),IF($B59="Wunder",VLOOKUP($G59,WunderGesamt,AA$18+1),IF($B59="Thaumaturgie",VLOOKUP($G59,ThaumaturgieGesamt,AA$18+1,FALSE),VLOOKUP($G59,ZauberGesamt,AA$18+1))))</f>
        <v>#N/A</v>
      </c>
      <c r="Z61" s="381"/>
      <c r="AA61" s="381"/>
      <c r="AB61" s="381"/>
      <c r="AC61" s="381"/>
      <c r="AD61" s="381"/>
      <c r="AE61" s="382"/>
      <c r="AF61" s="373"/>
      <c r="AG61" s="373"/>
      <c r="AH61" s="454"/>
      <c r="AI61" s="455"/>
      <c r="AJ61" s="455"/>
      <c r="AK61" s="455"/>
      <c r="AL61" s="455"/>
      <c r="AM61" s="455"/>
      <c r="AN61" s="455"/>
      <c r="AO61" s="455"/>
      <c r="AP61" s="455"/>
      <c r="AQ61" s="455"/>
      <c r="AR61" s="455"/>
      <c r="AS61" s="455"/>
      <c r="AT61" s="455"/>
      <c r="AU61" s="455"/>
      <c r="AV61" s="455"/>
      <c r="AW61" s="455"/>
      <c r="AX61" s="455"/>
      <c r="AY61" s="455"/>
      <c r="AZ61" s="455"/>
      <c r="BA61" s="455"/>
      <c r="BB61" s="456"/>
      <c r="BC61" s="405"/>
      <c r="BD61" s="406"/>
      <c r="BE61" s="406"/>
      <c r="BF61" s="406"/>
      <c r="BG61" s="406"/>
      <c r="BH61" s="406"/>
      <c r="BI61" s="407"/>
      <c r="BJ61" s="373" t="str">
        <f>IF(ISBLANK(G59),"",IF($B59="Dweomer",VLOOKUP($G59,DweomerGesamt,BL$18,FALSE),IF($B59="Wunder",VLOOKUP($G59,WunderGesamt,BL$18,FALSE),IF($B59="Thaumaturgie",VLOOKUP($G59,ThaumaturgieGesamt,BL$18,FALSE),VLOOKUP($G59,ZauberGesamt,BL$18,FALSE)))))</f>
        <v/>
      </c>
      <c r="BK61" s="373"/>
      <c r="BL61" s="373"/>
      <c r="BM61" s="373"/>
      <c r="BN61" s="373"/>
      <c r="BO61" s="374" t="str">
        <f>IF(ISBLANK(G59),"",IF($B59="Dweomer",VLOOKUP($G59,DweomerGesamt,BP$18,FALSE),IF($B59="Wunder",VLOOKUP($G59,WunderGesamt,BP$18,FALSE),IF($B59="Thaumaturgie",VLOOKUP($G59,ThaumaturgieGesamt,BP$18,FALSE),VLOOKUP($G59,ZauberGesamt,BP$18,FALSE)))))</f>
        <v/>
      </c>
      <c r="BP61" s="375"/>
      <c r="BQ61" s="375"/>
      <c r="BR61" s="376"/>
      <c r="BS61" s="373"/>
      <c r="BT61" s="373"/>
      <c r="BU61" s="106"/>
      <c r="BV61" s="94"/>
      <c r="BW61" s="94"/>
      <c r="BX61" s="94"/>
      <c r="BY61" s="94"/>
      <c r="BZ61" s="94"/>
      <c r="CA61" s="94"/>
      <c r="CB61" s="94"/>
      <c r="CC61" s="94"/>
      <c r="CD61" s="94"/>
      <c r="CE61" s="94"/>
      <c r="CF61" s="94"/>
      <c r="CG61" s="94"/>
      <c r="CH61" s="94"/>
      <c r="CI61" s="94"/>
      <c r="CJ61" s="94"/>
      <c r="CK61" s="94"/>
      <c r="CL61" s="94"/>
      <c r="CM61" s="94"/>
    </row>
    <row r="62" spans="1:91" s="18" customFormat="1" ht="9.9499999999999993" customHeight="1" x14ac:dyDescent="0.2">
      <c r="A62" s="100"/>
      <c r="B62" s="373"/>
      <c r="C62" s="373"/>
      <c r="D62" s="373"/>
      <c r="E62" s="373"/>
      <c r="F62" s="373"/>
      <c r="G62" s="392"/>
      <c r="H62" s="392"/>
      <c r="I62" s="392"/>
      <c r="J62" s="392"/>
      <c r="K62" s="392"/>
      <c r="L62" s="392"/>
      <c r="M62" s="392"/>
      <c r="N62" s="392"/>
      <c r="O62" s="392"/>
      <c r="P62" s="392"/>
      <c r="Q62" s="373"/>
      <c r="R62" s="373"/>
      <c r="S62" s="373"/>
      <c r="T62" s="377"/>
      <c r="U62" s="378"/>
      <c r="V62" s="378"/>
      <c r="W62" s="378"/>
      <c r="X62" s="379"/>
      <c r="Y62" s="383"/>
      <c r="Z62" s="384"/>
      <c r="AA62" s="384"/>
      <c r="AB62" s="384"/>
      <c r="AC62" s="384"/>
      <c r="AD62" s="384"/>
      <c r="AE62" s="385"/>
      <c r="AF62" s="373"/>
      <c r="AG62" s="373"/>
      <c r="AH62" s="457"/>
      <c r="AI62" s="458"/>
      <c r="AJ62" s="458"/>
      <c r="AK62" s="458"/>
      <c r="AL62" s="458"/>
      <c r="AM62" s="458"/>
      <c r="AN62" s="458"/>
      <c r="AO62" s="458"/>
      <c r="AP62" s="458"/>
      <c r="AQ62" s="458"/>
      <c r="AR62" s="458"/>
      <c r="AS62" s="458"/>
      <c r="AT62" s="458"/>
      <c r="AU62" s="458"/>
      <c r="AV62" s="458"/>
      <c r="AW62" s="458"/>
      <c r="AX62" s="458"/>
      <c r="AY62" s="458"/>
      <c r="AZ62" s="458"/>
      <c r="BA62" s="458"/>
      <c r="BB62" s="459"/>
      <c r="BC62" s="383"/>
      <c r="BD62" s="384"/>
      <c r="BE62" s="384"/>
      <c r="BF62" s="384"/>
      <c r="BG62" s="384"/>
      <c r="BH62" s="384"/>
      <c r="BI62" s="385"/>
      <c r="BJ62" s="373"/>
      <c r="BK62" s="373"/>
      <c r="BL62" s="373"/>
      <c r="BM62" s="373"/>
      <c r="BN62" s="373"/>
      <c r="BO62" s="377"/>
      <c r="BP62" s="378"/>
      <c r="BQ62" s="378"/>
      <c r="BR62" s="379"/>
      <c r="BS62" s="373"/>
      <c r="BT62" s="373"/>
      <c r="BU62" s="106"/>
      <c r="BV62" s="94"/>
      <c r="BW62" s="94"/>
      <c r="BX62" s="94"/>
      <c r="BY62" s="94"/>
      <c r="BZ62" s="94"/>
      <c r="CA62" s="94"/>
      <c r="CB62" s="94"/>
      <c r="CC62" s="94"/>
      <c r="CD62" s="94"/>
      <c r="CE62" s="94"/>
      <c r="CF62" s="94"/>
      <c r="CG62" s="94"/>
      <c r="CH62" s="94"/>
      <c r="CI62" s="94"/>
      <c r="CJ62" s="94"/>
      <c r="CK62" s="94"/>
      <c r="CL62" s="94"/>
      <c r="CM62" s="94"/>
    </row>
    <row r="63" spans="1:91" s="18" customFormat="1" ht="9.9499999999999993" customHeight="1" x14ac:dyDescent="0.2">
      <c r="AA63" s="119"/>
      <c r="AH63" s="119"/>
      <c r="AI63" s="119"/>
      <c r="AJ63" s="119"/>
      <c r="AK63" s="119"/>
      <c r="AL63" s="119"/>
      <c r="AM63" s="119"/>
      <c r="AN63" s="119"/>
      <c r="AO63" s="119"/>
      <c r="AP63" s="119"/>
      <c r="AQ63" s="119"/>
      <c r="AR63" s="119"/>
      <c r="AS63" s="119"/>
      <c r="AT63" s="119"/>
      <c r="AU63" s="119"/>
      <c r="AV63" s="119"/>
      <c r="AW63" s="119"/>
      <c r="AX63" s="119"/>
      <c r="AY63" s="119"/>
      <c r="AZ63" s="119"/>
      <c r="BA63" s="119"/>
      <c r="BB63" s="119"/>
      <c r="BC63" s="119"/>
      <c r="BD63" s="119"/>
      <c r="BE63" s="119"/>
      <c r="BF63" s="119"/>
      <c r="BG63" s="119"/>
      <c r="BH63" s="119"/>
      <c r="BI63" s="119"/>
      <c r="BU63" s="106"/>
    </row>
    <row r="64" spans="1:91" s="18" customFormat="1" ht="9.9499999999999993" customHeight="1" x14ac:dyDescent="0.2">
      <c r="A64" s="99"/>
      <c r="B64" s="386"/>
      <c r="C64" s="387"/>
      <c r="D64" s="387"/>
      <c r="E64" s="387"/>
      <c r="F64" s="388"/>
      <c r="G64" s="392"/>
      <c r="H64" s="392"/>
      <c r="I64" s="392"/>
      <c r="J64" s="392"/>
      <c r="K64" s="392"/>
      <c r="L64" s="392"/>
      <c r="M64" s="392"/>
      <c r="N64" s="392"/>
      <c r="O64" s="392"/>
      <c r="P64" s="392"/>
      <c r="Q64" s="373" t="str">
        <f>IF(ISBLANK(G64),"",IF($B64="Dweomer",VLOOKUP($G64,DweomerGesamt,R$17,FALSE),IF($B64="Wunder",VLOOKUP($G64,WunderGesamt,R$17,FALSE),IF($B64="Thaumaturgie",VLOOKUP($G64,ThaumaturgieGesamt,R$17,FALSE),VLOOKUP($G64,ZauberGesamt,R$17,FALSE)))))</f>
        <v/>
      </c>
      <c r="R64" s="373"/>
      <c r="S64" s="373"/>
      <c r="T64" s="374" t="str">
        <f>IF(ISBLANK(G64),"",IF($B64="Dweomer",VLOOKUP($G64,DweomerGesamt,V$17,FALSE),IF($B64="Wunder",VLOOKUP($G64,WunderGesamt,V$17,FALSE),IF($B64="Thaumaturgie",VLOOKUP($G64,ThaumaturgieGesamt,V$17,FALSE),VLOOKUP($G64,ZauberGesamt,V$17,FALSE)))))</f>
        <v/>
      </c>
      <c r="U64" s="375"/>
      <c r="V64" s="375"/>
      <c r="W64" s="375"/>
      <c r="X64" s="376"/>
      <c r="Y64" s="374" t="str">
        <f>IF(ISBLANK(G64),"",IF($B64="Dweomer",VLOOKUP($G64,DweomerGesamt,AA$17,FALSE),IF($B64="Wunder",VLOOKUP($G64,WunderGesamt,AA$17,FALSE),IF($B64="Thaumaturgie",VLOOKUP($G64,ThaumaturgieGesamt,AA$17,FALSE),VLOOKUP($G64,ZauberGesamt,AA$17,FALSE)))))</f>
        <v/>
      </c>
      <c r="Z64" s="375"/>
      <c r="AA64" s="375"/>
      <c r="AB64" s="375"/>
      <c r="AC64" s="375"/>
      <c r="AD64" s="375"/>
      <c r="AE64" s="376"/>
      <c r="AF64" s="373" t="str">
        <f>IF(ISBLANK(G64),"",IF($B64="Dweomer",VLOOKUP($G64,DweomerGesamt,AF$17,FALSE),IF($B64="Wunder",VLOOKUP($G64,WunderGesamt,AF$17,FALSE),IF($B64="Thaumaturgie",VLOOKUP($G64,ThaumaturgieGesamt,AF$17,FALSE),VLOOKUP($G64,ZauberGesamt,AF$17,FALSE)))))</f>
        <v/>
      </c>
      <c r="AG64" s="373"/>
      <c r="AH64" s="451" t="str">
        <f>IF(ISBLANK(G64),"",IF($B64="Dweomer",VLOOKUP($G64,DweomerGesamt,AM$17,FALSE),IF($B64="Wunder",VLOOKUP($G64,WunderGesamt,AM$17,FALSE),IF($B64="Thaumaturgie",VLOOKUP($G64,ThaumaturgieGesamt,AM$17,FALSE),VLOOKUP($G64,ZauberGesamt,AM$17,FALSE)))))</f>
        <v/>
      </c>
      <c r="AI64" s="452"/>
      <c r="AJ64" s="452"/>
      <c r="AK64" s="452"/>
      <c r="AL64" s="452"/>
      <c r="AM64" s="452"/>
      <c r="AN64" s="452"/>
      <c r="AO64" s="452"/>
      <c r="AP64" s="452"/>
      <c r="AQ64" s="452"/>
      <c r="AR64" s="452"/>
      <c r="AS64" s="452"/>
      <c r="AT64" s="452"/>
      <c r="AU64" s="452"/>
      <c r="AV64" s="452"/>
      <c r="AW64" s="452"/>
      <c r="AX64" s="452"/>
      <c r="AY64" s="452"/>
      <c r="AZ64" s="452"/>
      <c r="BA64" s="452"/>
      <c r="BB64" s="453"/>
      <c r="BC64" s="380" t="str">
        <f>IF(ISBLANK(G64),"",IF($B64="Dweomer",VLOOKUP($G64,DweomerGesamt,BF$17,FALSE),IF($B64="Wunder",VLOOKUP($G64,WunderGesamt,BF$17,FALSE),IF($B64="Thaumaturgie",VLOOKUP($G64,ThaumaturgieGesamt,BF$17,FALSE),VLOOKUP($G64,ZauberGesamt,BF$17,FALSE)))))</f>
        <v/>
      </c>
      <c r="BD64" s="381"/>
      <c r="BE64" s="381"/>
      <c r="BF64" s="381"/>
      <c r="BG64" s="381"/>
      <c r="BH64" s="381"/>
      <c r="BI64" s="382"/>
      <c r="BJ64" s="374" t="str">
        <f>IF(ISBLANK(G64),"",IF($B64="Dweomer",VLOOKUP($G64,DweomerGesamt,BK$17,FALSE),IF($B64="Wunder",VLOOKUP($G64,WunderGesamt,BK$17,FALSE),IF($B64="Thaumaturgie",VLOOKUP($G64,ThaumaturgieGesamt,BK$17,FALSE),VLOOKUP($G64,ZauberGesamt,BK$17,FALSE)))))</f>
        <v/>
      </c>
      <c r="BK64" s="375"/>
      <c r="BL64" s="375"/>
      <c r="BM64" s="375"/>
      <c r="BN64" s="376"/>
      <c r="BO64" s="374" t="str">
        <f>IF(ISBLANK(G64),"",IF($B64="Dweomer",VLOOKUP($G64,DweomerGesamt,BP$17,FALSE),IF($B64="Wunder",VLOOKUP($G64,WunderGesamt,BP$17,FALSE),IF($B64="Thaumaturgie",VLOOKUP($G64,ThaumaturgieGesamt,BP$17,FALSE),VLOOKUP($G64,ZauberGesamt,BP$17,FALSE)))))</f>
        <v/>
      </c>
      <c r="BP64" s="375"/>
      <c r="BQ64" s="375"/>
      <c r="BR64" s="376"/>
      <c r="BS64" s="373" t="str">
        <f>IF(ISBLANK(G64),"",IF($B64="Dweomer",VLOOKUP($G64,DweomerGesamt,BS$17,FALSE),IF($B64="Wunder",VLOOKUP($G64,WunderGesamt,BS$17,FALSE),IF($B64="Thaumaturgie",VLOOKUP($G64,ThaumaturgieGesamt,BS$17,FALSE),VLOOKUP($G64,ZauberGesamt,BS$17,FALSE)))))</f>
        <v/>
      </c>
      <c r="BT64" s="373"/>
      <c r="BU64" s="106"/>
      <c r="BV64" s="94"/>
      <c r="BW64" s="94"/>
      <c r="BX64" s="94"/>
      <c r="BY64" s="94"/>
      <c r="BZ64" s="94"/>
      <c r="CA64" s="94"/>
      <c r="CB64" s="94"/>
      <c r="CC64" s="94"/>
      <c r="CD64" s="94"/>
      <c r="CE64" s="94"/>
      <c r="CF64" s="94"/>
      <c r="CG64" s="94"/>
      <c r="CH64" s="94"/>
      <c r="CI64" s="94"/>
      <c r="CJ64" s="94"/>
      <c r="CK64" s="94"/>
      <c r="CL64" s="94"/>
      <c r="CM64" s="94"/>
    </row>
    <row r="65" spans="1:101" s="18" customFormat="1" ht="9.9499999999999993" customHeight="1" x14ac:dyDescent="0.2">
      <c r="A65" s="100"/>
      <c r="B65" s="389"/>
      <c r="C65" s="390"/>
      <c r="D65" s="390"/>
      <c r="E65" s="390"/>
      <c r="F65" s="391"/>
      <c r="G65" s="392"/>
      <c r="H65" s="392"/>
      <c r="I65" s="392"/>
      <c r="J65" s="392"/>
      <c r="K65" s="392"/>
      <c r="L65" s="392"/>
      <c r="M65" s="392"/>
      <c r="N65" s="392"/>
      <c r="O65" s="392"/>
      <c r="P65" s="392"/>
      <c r="Q65" s="373"/>
      <c r="R65" s="373"/>
      <c r="S65" s="373"/>
      <c r="T65" s="393"/>
      <c r="U65" s="394"/>
      <c r="V65" s="394"/>
      <c r="W65" s="394"/>
      <c r="X65" s="395"/>
      <c r="Y65" s="377"/>
      <c r="Z65" s="378"/>
      <c r="AA65" s="378"/>
      <c r="AB65" s="378"/>
      <c r="AC65" s="378"/>
      <c r="AD65" s="378"/>
      <c r="AE65" s="379"/>
      <c r="AF65" s="373"/>
      <c r="AG65" s="373"/>
      <c r="AH65" s="454"/>
      <c r="AI65" s="455"/>
      <c r="AJ65" s="455"/>
      <c r="AK65" s="455"/>
      <c r="AL65" s="455"/>
      <c r="AM65" s="455"/>
      <c r="AN65" s="455"/>
      <c r="AO65" s="455"/>
      <c r="AP65" s="455"/>
      <c r="AQ65" s="455"/>
      <c r="AR65" s="455"/>
      <c r="AS65" s="455"/>
      <c r="AT65" s="455"/>
      <c r="AU65" s="455"/>
      <c r="AV65" s="455"/>
      <c r="AW65" s="455"/>
      <c r="AX65" s="455"/>
      <c r="AY65" s="455"/>
      <c r="AZ65" s="455"/>
      <c r="BA65" s="455"/>
      <c r="BB65" s="456"/>
      <c r="BC65" s="405"/>
      <c r="BD65" s="406"/>
      <c r="BE65" s="406"/>
      <c r="BF65" s="406"/>
      <c r="BG65" s="406"/>
      <c r="BH65" s="406"/>
      <c r="BI65" s="407"/>
      <c r="BJ65" s="377"/>
      <c r="BK65" s="378"/>
      <c r="BL65" s="378"/>
      <c r="BM65" s="378"/>
      <c r="BN65" s="379"/>
      <c r="BO65" s="377"/>
      <c r="BP65" s="378"/>
      <c r="BQ65" s="378"/>
      <c r="BR65" s="379"/>
      <c r="BS65" s="373"/>
      <c r="BT65" s="373"/>
      <c r="BU65" s="106"/>
      <c r="BV65" s="94"/>
      <c r="BW65" s="94"/>
      <c r="BX65" s="94"/>
      <c r="BY65" s="94"/>
      <c r="BZ65" s="94"/>
      <c r="CA65" s="94"/>
      <c r="CB65" s="94"/>
      <c r="CC65" s="94"/>
      <c r="CD65" s="94"/>
      <c r="CE65" s="94"/>
      <c r="CF65" s="94"/>
      <c r="CG65" s="94"/>
      <c r="CH65" s="94"/>
      <c r="CI65" s="94"/>
      <c r="CJ65" s="94"/>
      <c r="CK65" s="94"/>
      <c r="CL65" s="94"/>
      <c r="CM65" s="94"/>
    </row>
    <row r="66" spans="1:101" s="18" customFormat="1" ht="9.9499999999999993" customHeight="1" x14ac:dyDescent="0.2">
      <c r="A66" s="100"/>
      <c r="B66" s="373" t="str">
        <f>IF(ISBLANK(G64),"",IF($B64="Dweomer",VLOOKUP($G64,DweomerGesamt,E$17,FALSE),IF($B64="Wunder",VLOOKUP($G64,WunderGesamt,E$17,FALSE),IF($B64="Thaumaturgie",VLOOKUP($G64,ThaumaturgieGesamt,E$17,FALSE),VLOOKUP($G64,ZauberGesamt,E$17,FALSE)))))</f>
        <v/>
      </c>
      <c r="C66" s="373"/>
      <c r="D66" s="373"/>
      <c r="E66" s="373"/>
      <c r="F66" s="373"/>
      <c r="G66" s="392"/>
      <c r="H66" s="392"/>
      <c r="I66" s="392"/>
      <c r="J66" s="392"/>
      <c r="K66" s="392"/>
      <c r="L66" s="392"/>
      <c r="M66" s="392"/>
      <c r="N66" s="392"/>
      <c r="O66" s="392"/>
      <c r="P66" s="392"/>
      <c r="Q66" s="373"/>
      <c r="R66" s="373"/>
      <c r="S66" s="373"/>
      <c r="T66" s="374" t="str">
        <f>IF(ISBLANK(G64),"",IF($B64="Dweomer",VLOOKUP($G64,DweomerGesamt,V$18,FALSE),IF($B64="Wunder",VLOOKUP($G64,WunderGesamt,V$18,FALSE),IF($B64="Thaumaturgie",VLOOKUP($G64,ThaumaturgieGesamt,V$18,FALSE),VLOOKUP($G64,ZauberGesamt,V$18,FALSE)))))</f>
        <v/>
      </c>
      <c r="U66" s="375"/>
      <c r="V66" s="375"/>
      <c r="W66" s="375"/>
      <c r="X66" s="376"/>
      <c r="Y66" s="380" t="e">
        <f>IF(ISBLANK(G64),"",IF($B64="Dweomer",VLOOKUP($G64,DweomerGesamt,AA$18,FALSE),IF($B64="Wunder",VLOOKUP($G64,WunderGesamt,AA$18,FALSE),IF($B64="Thaumaturgie",VLOOKUP($G64,ThaumaturgieGesamt,AA$18,FALSE),VLOOKUP($G64,ZauberGesamt,AA$18,FALSE)))))&amp;"/ "&amp;IF($B64="Dweomer",VLOOKUP($G64,DweomerGesamt,AA$18+1),IF($B64="Wunder",VLOOKUP($G64,WunderGesamt,AA$18+1),IF($B64="Thaumaturgie",VLOOKUP($G64,ThaumaturgieGesamt,AA$18+1,FALSE),VLOOKUP($G64,ZauberGesamt,AA$18+1))))</f>
        <v>#N/A</v>
      </c>
      <c r="Z66" s="381"/>
      <c r="AA66" s="381"/>
      <c r="AB66" s="381"/>
      <c r="AC66" s="381"/>
      <c r="AD66" s="381"/>
      <c r="AE66" s="382"/>
      <c r="AF66" s="373"/>
      <c r="AG66" s="373"/>
      <c r="AH66" s="454"/>
      <c r="AI66" s="455"/>
      <c r="AJ66" s="455"/>
      <c r="AK66" s="455"/>
      <c r="AL66" s="455"/>
      <c r="AM66" s="455"/>
      <c r="AN66" s="455"/>
      <c r="AO66" s="455"/>
      <c r="AP66" s="455"/>
      <c r="AQ66" s="455"/>
      <c r="AR66" s="455"/>
      <c r="AS66" s="455"/>
      <c r="AT66" s="455"/>
      <c r="AU66" s="455"/>
      <c r="AV66" s="455"/>
      <c r="AW66" s="455"/>
      <c r="AX66" s="455"/>
      <c r="AY66" s="455"/>
      <c r="AZ66" s="455"/>
      <c r="BA66" s="455"/>
      <c r="BB66" s="456"/>
      <c r="BC66" s="405"/>
      <c r="BD66" s="406"/>
      <c r="BE66" s="406"/>
      <c r="BF66" s="406"/>
      <c r="BG66" s="406"/>
      <c r="BH66" s="406"/>
      <c r="BI66" s="407"/>
      <c r="BJ66" s="373" t="str">
        <f>IF(ISBLANK(G64),"",IF($B64="Dweomer",VLOOKUP($G64,DweomerGesamt,BL$18,FALSE),IF($B64="Wunder",VLOOKUP($G64,WunderGesamt,BL$18,FALSE),IF($B64="Thaumaturgie",VLOOKUP($G64,ThaumaturgieGesamt,BL$18,FALSE),VLOOKUP($G64,ZauberGesamt,BL$18,FALSE)))))</f>
        <v/>
      </c>
      <c r="BK66" s="373"/>
      <c r="BL66" s="373"/>
      <c r="BM66" s="373"/>
      <c r="BN66" s="373"/>
      <c r="BO66" s="374" t="str">
        <f>IF(ISBLANK(G64),"",IF($B64="Dweomer",VLOOKUP($G64,DweomerGesamt,BP$18,FALSE),IF($B64="Wunder",VLOOKUP($G64,WunderGesamt,BP$18,FALSE),IF($B64="Thaumaturgie",VLOOKUP($G64,ThaumaturgieGesamt,BP$18,FALSE),VLOOKUP($G64,ZauberGesamt,BP$18,FALSE)))))</f>
        <v/>
      </c>
      <c r="BP66" s="375"/>
      <c r="BQ66" s="375"/>
      <c r="BR66" s="376"/>
      <c r="BS66" s="373"/>
      <c r="BT66" s="373"/>
      <c r="BU66" s="106"/>
      <c r="BV66" s="94"/>
      <c r="BW66" s="94"/>
      <c r="BX66" s="94"/>
      <c r="BY66" s="94"/>
      <c r="BZ66" s="94"/>
      <c r="CA66" s="94"/>
      <c r="CB66" s="94"/>
      <c r="CC66" s="94"/>
      <c r="CD66" s="94"/>
      <c r="CE66" s="94"/>
      <c r="CF66" s="94"/>
      <c r="CG66" s="94"/>
      <c r="CH66" s="94"/>
      <c r="CI66" s="94"/>
      <c r="CJ66" s="94"/>
      <c r="CK66" s="94"/>
      <c r="CL66" s="94"/>
      <c r="CM66" s="94"/>
    </row>
    <row r="67" spans="1:101" s="18" customFormat="1" ht="9.9499999999999993" customHeight="1" x14ac:dyDescent="0.2">
      <c r="A67" s="100"/>
      <c r="B67" s="373"/>
      <c r="C67" s="373"/>
      <c r="D67" s="373"/>
      <c r="E67" s="373"/>
      <c r="F67" s="373"/>
      <c r="G67" s="392"/>
      <c r="H67" s="392"/>
      <c r="I67" s="392"/>
      <c r="J67" s="392"/>
      <c r="K67" s="392"/>
      <c r="L67" s="392"/>
      <c r="M67" s="392"/>
      <c r="N67" s="392"/>
      <c r="O67" s="392"/>
      <c r="P67" s="392"/>
      <c r="Q67" s="373"/>
      <c r="R67" s="373"/>
      <c r="S67" s="373"/>
      <c r="T67" s="377"/>
      <c r="U67" s="378"/>
      <c r="V67" s="378"/>
      <c r="W67" s="378"/>
      <c r="X67" s="379"/>
      <c r="Y67" s="383"/>
      <c r="Z67" s="384"/>
      <c r="AA67" s="384"/>
      <c r="AB67" s="384"/>
      <c r="AC67" s="384"/>
      <c r="AD67" s="384"/>
      <c r="AE67" s="385"/>
      <c r="AF67" s="373"/>
      <c r="AG67" s="373"/>
      <c r="AH67" s="457"/>
      <c r="AI67" s="458"/>
      <c r="AJ67" s="458"/>
      <c r="AK67" s="458"/>
      <c r="AL67" s="458"/>
      <c r="AM67" s="458"/>
      <c r="AN67" s="458"/>
      <c r="AO67" s="458"/>
      <c r="AP67" s="458"/>
      <c r="AQ67" s="458"/>
      <c r="AR67" s="458"/>
      <c r="AS67" s="458"/>
      <c r="AT67" s="458"/>
      <c r="AU67" s="458"/>
      <c r="AV67" s="458"/>
      <c r="AW67" s="458"/>
      <c r="AX67" s="458"/>
      <c r="AY67" s="458"/>
      <c r="AZ67" s="458"/>
      <c r="BA67" s="458"/>
      <c r="BB67" s="459"/>
      <c r="BC67" s="383"/>
      <c r="BD67" s="384"/>
      <c r="BE67" s="384"/>
      <c r="BF67" s="384"/>
      <c r="BG67" s="384"/>
      <c r="BH67" s="384"/>
      <c r="BI67" s="385"/>
      <c r="BJ67" s="373"/>
      <c r="BK67" s="373"/>
      <c r="BL67" s="373"/>
      <c r="BM67" s="373"/>
      <c r="BN67" s="373"/>
      <c r="BO67" s="377"/>
      <c r="BP67" s="378"/>
      <c r="BQ67" s="378"/>
      <c r="BR67" s="379"/>
      <c r="BS67" s="373"/>
      <c r="BT67" s="373"/>
      <c r="BU67" s="106"/>
      <c r="BV67" s="94"/>
      <c r="BW67" s="94"/>
      <c r="BX67" s="94"/>
      <c r="BY67" s="94"/>
      <c r="BZ67" s="94"/>
      <c r="CA67" s="94"/>
      <c r="CB67" s="94"/>
      <c r="CC67" s="94"/>
      <c r="CD67" s="94"/>
      <c r="CE67" s="94"/>
      <c r="CF67" s="94"/>
      <c r="CG67" s="94"/>
      <c r="CH67" s="94"/>
      <c r="CI67" s="94"/>
      <c r="CJ67" s="94"/>
      <c r="CK67" s="94"/>
      <c r="CL67" s="94"/>
      <c r="CM67" s="94"/>
    </row>
    <row r="68" spans="1:101" s="18" customFormat="1" ht="9.9499999999999993" customHeight="1" x14ac:dyDescent="0.2">
      <c r="AH68" s="119"/>
      <c r="AI68" s="119"/>
      <c r="AJ68" s="119"/>
      <c r="AK68" s="119"/>
      <c r="AL68" s="119"/>
      <c r="AM68" s="119"/>
      <c r="AN68" s="119"/>
      <c r="AO68" s="119"/>
      <c r="AP68" s="119"/>
      <c r="AQ68" s="119"/>
      <c r="AR68" s="119"/>
      <c r="AS68" s="119"/>
      <c r="AT68" s="119"/>
      <c r="AU68" s="119"/>
      <c r="AV68" s="119"/>
      <c r="AW68" s="119"/>
      <c r="AX68" s="119"/>
      <c r="AY68" s="119"/>
      <c r="AZ68" s="119"/>
      <c r="BA68" s="119"/>
      <c r="BB68" s="119"/>
      <c r="BC68" s="119"/>
      <c r="BD68" s="119"/>
      <c r="BE68" s="119"/>
      <c r="BF68" s="119"/>
      <c r="BG68" s="119"/>
      <c r="BH68" s="119"/>
      <c r="BI68" s="119"/>
      <c r="BU68" s="106"/>
      <c r="BV68" s="16"/>
      <c r="BW68" s="16"/>
      <c r="BX68" s="16"/>
      <c r="BY68" s="16"/>
      <c r="BZ68" s="16"/>
      <c r="CA68" s="16"/>
      <c r="CB68" s="16"/>
      <c r="CC68" s="16"/>
      <c r="CD68" s="16"/>
      <c r="CE68" s="16"/>
      <c r="CF68" s="16"/>
      <c r="CG68" s="16"/>
      <c r="CH68" s="16"/>
      <c r="CI68" s="16"/>
      <c r="CJ68" s="16"/>
      <c r="CK68" s="16"/>
      <c r="CL68" s="16"/>
      <c r="CM68" s="16"/>
    </row>
    <row r="69" spans="1:101" s="18" customFormat="1" ht="9.9499999999999993" customHeight="1" x14ac:dyDescent="0.2">
      <c r="A69" s="99"/>
      <c r="B69" s="386"/>
      <c r="C69" s="387"/>
      <c r="D69" s="387"/>
      <c r="E69" s="387"/>
      <c r="F69" s="388"/>
      <c r="G69" s="392"/>
      <c r="H69" s="392"/>
      <c r="I69" s="392"/>
      <c r="J69" s="392"/>
      <c r="K69" s="392"/>
      <c r="L69" s="392"/>
      <c r="M69" s="392"/>
      <c r="N69" s="392"/>
      <c r="O69" s="392"/>
      <c r="P69" s="392"/>
      <c r="Q69" s="373" t="str">
        <f>IF(ISBLANK(G69),"",IF($B69="Dweomer",VLOOKUP($G69,DweomerGesamt,R$17,FALSE),IF($B69="Wunder",VLOOKUP($G69,WunderGesamt,R$17,FALSE),IF($B69="Thaumaturgie",VLOOKUP($G69,ThaumaturgieGesamt,R$17,FALSE),VLOOKUP($G69,ZauberGesamt,R$17,FALSE)))))</f>
        <v/>
      </c>
      <c r="R69" s="373"/>
      <c r="S69" s="373"/>
      <c r="T69" s="374" t="str">
        <f>IF(ISBLANK(G69),"",IF($B69="Dweomer",VLOOKUP($G69,DweomerGesamt,V$17,FALSE),IF($B69="Wunder",VLOOKUP($G69,WunderGesamt,V$17,FALSE),IF($B69="Thaumaturgie",VLOOKUP($G69,ThaumaturgieGesamt,V$17,FALSE),VLOOKUP($G69,ZauberGesamt,V$17,FALSE)))))</f>
        <v/>
      </c>
      <c r="U69" s="375"/>
      <c r="V69" s="375"/>
      <c r="W69" s="375"/>
      <c r="X69" s="376"/>
      <c r="Y69" s="374" t="str">
        <f>IF(ISBLANK(G69),"",IF($B69="Dweomer",VLOOKUP($G69,DweomerGesamt,AA$17,FALSE),IF($B69="Wunder",VLOOKUP($G69,WunderGesamt,AA$17,FALSE),IF($B69="Thaumaturgie",VLOOKUP($G69,ThaumaturgieGesamt,AA$17,FALSE),VLOOKUP($G69,ZauberGesamt,AA$17,FALSE)))))</f>
        <v/>
      </c>
      <c r="Z69" s="375"/>
      <c r="AA69" s="375"/>
      <c r="AB69" s="375"/>
      <c r="AC69" s="375"/>
      <c r="AD69" s="375"/>
      <c r="AE69" s="376"/>
      <c r="AF69" s="373" t="str">
        <f>IF(ISBLANK(G69),"",IF($B69="Dweomer",VLOOKUP($G69,DweomerGesamt,AF$17,FALSE),IF($B69="Wunder",VLOOKUP($G69,WunderGesamt,AF$17,FALSE),IF($B69="Thaumaturgie",VLOOKUP($G69,ThaumaturgieGesamt,AF$17,FALSE),VLOOKUP($G69,ZauberGesamt,AF$17,FALSE)))))</f>
        <v/>
      </c>
      <c r="AG69" s="373"/>
      <c r="AH69" s="451" t="str">
        <f>IF(ISBLANK(G69),"",IF($B69="Dweomer",VLOOKUP($G69,DweomerGesamt,AM$17,FALSE),IF($B69="Wunder",VLOOKUP($G69,WunderGesamt,AM$17,FALSE),IF($B69="Thaumaturgie",VLOOKUP($G69,ThaumaturgieGesamt,AM$17,FALSE),VLOOKUP($G69,ZauberGesamt,AM$17,FALSE)))))</f>
        <v/>
      </c>
      <c r="AI69" s="452"/>
      <c r="AJ69" s="452"/>
      <c r="AK69" s="452"/>
      <c r="AL69" s="452"/>
      <c r="AM69" s="452"/>
      <c r="AN69" s="452"/>
      <c r="AO69" s="452"/>
      <c r="AP69" s="452"/>
      <c r="AQ69" s="452"/>
      <c r="AR69" s="452"/>
      <c r="AS69" s="452"/>
      <c r="AT69" s="452"/>
      <c r="AU69" s="452"/>
      <c r="AV69" s="452"/>
      <c r="AW69" s="452"/>
      <c r="AX69" s="452"/>
      <c r="AY69" s="452"/>
      <c r="AZ69" s="452"/>
      <c r="BA69" s="452"/>
      <c r="BB69" s="453"/>
      <c r="BC69" s="380" t="str">
        <f>IF(ISBLANK(G69),"",IF($B69="Dweomer",VLOOKUP($G69,DweomerGesamt,BF$17,FALSE),IF($B69="Wunder",VLOOKUP($G69,WunderGesamt,BF$17,FALSE),IF($B69="Thaumaturgie",VLOOKUP($G69,ThaumaturgieGesamt,BF$17,FALSE),VLOOKUP($G69,ZauberGesamt,BF$17,FALSE)))))</f>
        <v/>
      </c>
      <c r="BD69" s="381"/>
      <c r="BE69" s="381"/>
      <c r="BF69" s="381"/>
      <c r="BG69" s="381"/>
      <c r="BH69" s="381"/>
      <c r="BI69" s="382"/>
      <c r="BJ69" s="374" t="str">
        <f>IF(ISBLANK(G69),"",IF($B69="Dweomer",VLOOKUP($G69,DweomerGesamt,BK$17,FALSE),IF($B69="Wunder",VLOOKUP($G69,WunderGesamt,BK$17,FALSE),IF($B69="Thaumaturgie",VLOOKUP($G69,ThaumaturgieGesamt,BK$17,FALSE),VLOOKUP($G69,ZauberGesamt,BK$17,FALSE)))))</f>
        <v/>
      </c>
      <c r="BK69" s="375"/>
      <c r="BL69" s="375"/>
      <c r="BM69" s="375"/>
      <c r="BN69" s="376"/>
      <c r="BO69" s="374" t="str">
        <f>IF(ISBLANK(G69),"",IF($B69="Dweomer",VLOOKUP($G69,DweomerGesamt,BP$17,FALSE),IF($B69="Wunder",VLOOKUP($G69,WunderGesamt,BP$17,FALSE),IF($B69="Thaumaturgie",VLOOKUP($G69,ThaumaturgieGesamt,BP$17,FALSE),VLOOKUP($G69,ZauberGesamt,BP$17,FALSE)))))</f>
        <v/>
      </c>
      <c r="BP69" s="375"/>
      <c r="BQ69" s="375"/>
      <c r="BR69" s="376"/>
      <c r="BS69" s="373" t="str">
        <f>IF(ISBLANK(G69),"",IF($B69="Dweomer",VLOOKUP($G69,DweomerGesamt,BS$17,FALSE),IF($B69="Wunder",VLOOKUP($G69,WunderGesamt,BS$17,FALSE),IF($B69="Thaumaturgie",VLOOKUP($G69,ThaumaturgieGesamt,BS$17,FALSE),VLOOKUP($G69,ZauberGesamt,BS$17,FALSE)))))</f>
        <v/>
      </c>
      <c r="BT69" s="373"/>
      <c r="BU69" s="106"/>
      <c r="BV69" s="94"/>
      <c r="BW69" s="94"/>
      <c r="BX69" s="94"/>
      <c r="BY69" s="94"/>
      <c r="BZ69" s="94"/>
      <c r="CA69" s="94"/>
      <c r="CB69" s="94"/>
      <c r="CC69" s="94"/>
      <c r="CD69" s="94"/>
      <c r="CE69" s="94"/>
      <c r="CF69" s="94"/>
      <c r="CG69" s="94"/>
      <c r="CH69" s="94"/>
      <c r="CI69" s="94"/>
      <c r="CJ69" s="94"/>
      <c r="CK69" s="94"/>
      <c r="CL69" s="94"/>
      <c r="CM69" s="94"/>
    </row>
    <row r="70" spans="1:101" s="18" customFormat="1" ht="9.9499999999999993" customHeight="1" x14ac:dyDescent="0.2">
      <c r="A70" s="100"/>
      <c r="B70" s="389"/>
      <c r="C70" s="390"/>
      <c r="D70" s="390"/>
      <c r="E70" s="390"/>
      <c r="F70" s="391"/>
      <c r="G70" s="392"/>
      <c r="H70" s="392"/>
      <c r="I70" s="392"/>
      <c r="J70" s="392"/>
      <c r="K70" s="392"/>
      <c r="L70" s="392"/>
      <c r="M70" s="392"/>
      <c r="N70" s="392"/>
      <c r="O70" s="392"/>
      <c r="P70" s="392"/>
      <c r="Q70" s="373"/>
      <c r="R70" s="373"/>
      <c r="S70" s="373"/>
      <c r="T70" s="393"/>
      <c r="U70" s="394"/>
      <c r="V70" s="394"/>
      <c r="W70" s="394"/>
      <c r="X70" s="395"/>
      <c r="Y70" s="377"/>
      <c r="Z70" s="378"/>
      <c r="AA70" s="378"/>
      <c r="AB70" s="378"/>
      <c r="AC70" s="378"/>
      <c r="AD70" s="378"/>
      <c r="AE70" s="379"/>
      <c r="AF70" s="373"/>
      <c r="AG70" s="373"/>
      <c r="AH70" s="454"/>
      <c r="AI70" s="455"/>
      <c r="AJ70" s="455"/>
      <c r="AK70" s="455"/>
      <c r="AL70" s="455"/>
      <c r="AM70" s="455"/>
      <c r="AN70" s="455"/>
      <c r="AO70" s="455"/>
      <c r="AP70" s="455"/>
      <c r="AQ70" s="455"/>
      <c r="AR70" s="455"/>
      <c r="AS70" s="455"/>
      <c r="AT70" s="455"/>
      <c r="AU70" s="455"/>
      <c r="AV70" s="455"/>
      <c r="AW70" s="455"/>
      <c r="AX70" s="455"/>
      <c r="AY70" s="455"/>
      <c r="AZ70" s="455"/>
      <c r="BA70" s="455"/>
      <c r="BB70" s="456"/>
      <c r="BC70" s="405"/>
      <c r="BD70" s="406"/>
      <c r="BE70" s="406"/>
      <c r="BF70" s="406"/>
      <c r="BG70" s="406"/>
      <c r="BH70" s="406"/>
      <c r="BI70" s="407"/>
      <c r="BJ70" s="377"/>
      <c r="BK70" s="378"/>
      <c r="BL70" s="378"/>
      <c r="BM70" s="378"/>
      <c r="BN70" s="379"/>
      <c r="BO70" s="377"/>
      <c r="BP70" s="378"/>
      <c r="BQ70" s="378"/>
      <c r="BR70" s="379"/>
      <c r="BS70" s="373"/>
      <c r="BT70" s="373"/>
      <c r="BU70" s="106"/>
      <c r="BV70" s="94"/>
      <c r="BW70" s="94"/>
      <c r="BX70" s="94"/>
      <c r="BY70" s="94"/>
      <c r="BZ70" s="94"/>
      <c r="CA70" s="94"/>
      <c r="CB70" s="94"/>
      <c r="CC70" s="94"/>
      <c r="CD70" s="94"/>
      <c r="CE70" s="94"/>
      <c r="CF70" s="94"/>
      <c r="CG70" s="94"/>
      <c r="CH70" s="94"/>
      <c r="CI70" s="94"/>
      <c r="CJ70" s="94"/>
      <c r="CK70" s="94"/>
      <c r="CL70" s="94"/>
      <c r="CM70" s="94"/>
    </row>
    <row r="71" spans="1:101" s="18" customFormat="1" ht="9.9499999999999993" customHeight="1" x14ac:dyDescent="0.2">
      <c r="A71" s="100"/>
      <c r="B71" s="373" t="str">
        <f>IF(ISBLANK(G69),"",IF($B69="Dweomer",VLOOKUP($G69,DweomerGesamt,E$17,FALSE),IF($B69="Wunder",VLOOKUP($G69,WunderGesamt,E$17,FALSE),IF($B69="Thaumaturgie",VLOOKUP($G69,ThaumaturgieGesamt,E$17,FALSE),VLOOKUP($G69,ZauberGesamt,E$17,FALSE)))))</f>
        <v/>
      </c>
      <c r="C71" s="373"/>
      <c r="D71" s="373"/>
      <c r="E71" s="373"/>
      <c r="F71" s="373"/>
      <c r="G71" s="392"/>
      <c r="H71" s="392"/>
      <c r="I71" s="392"/>
      <c r="J71" s="392"/>
      <c r="K71" s="392"/>
      <c r="L71" s="392"/>
      <c r="M71" s="392"/>
      <c r="N71" s="392"/>
      <c r="O71" s="392"/>
      <c r="P71" s="392"/>
      <c r="Q71" s="373"/>
      <c r="R71" s="373"/>
      <c r="S71" s="373"/>
      <c r="T71" s="374" t="str">
        <f>IF(ISBLANK(G69),"",IF($B69="Dweomer",VLOOKUP($G69,DweomerGesamt,V$18,FALSE),IF($B69="Wunder",VLOOKUP($G69,WunderGesamt,V$18,FALSE),IF($B69="Thaumaturgie",VLOOKUP($G69,ThaumaturgieGesamt,V$18,FALSE),VLOOKUP($G69,ZauberGesamt,V$18,FALSE)))))</f>
        <v/>
      </c>
      <c r="U71" s="375"/>
      <c r="V71" s="375"/>
      <c r="W71" s="375"/>
      <c r="X71" s="376"/>
      <c r="Y71" s="380" t="e">
        <f>IF(ISBLANK(G69),"",IF($B69="Dweomer",VLOOKUP($G69,DweomerGesamt,AA$18,FALSE),IF($B69="Wunder",VLOOKUP($G69,WunderGesamt,AA$18,FALSE),IF($B69="Thaumaturgie",VLOOKUP($G69,ThaumaturgieGesamt,AA$18,FALSE),VLOOKUP($G69,ZauberGesamt,AA$18,FALSE)))))&amp;"/ "&amp;IF($B69="Dweomer",VLOOKUP($G69,DweomerGesamt,AA$18+1),IF($B69="Wunder",VLOOKUP($G69,WunderGesamt,AA$18+1),IF($B69="Thaumaturgie",VLOOKUP($G69,ThaumaturgieGesamt,AA$18+1,FALSE),VLOOKUP($G69,ZauberGesamt,AA$18+1))))</f>
        <v>#N/A</v>
      </c>
      <c r="Z71" s="381"/>
      <c r="AA71" s="381"/>
      <c r="AB71" s="381"/>
      <c r="AC71" s="381"/>
      <c r="AD71" s="381"/>
      <c r="AE71" s="382"/>
      <c r="AF71" s="373"/>
      <c r="AG71" s="373"/>
      <c r="AH71" s="454"/>
      <c r="AI71" s="455"/>
      <c r="AJ71" s="455"/>
      <c r="AK71" s="455"/>
      <c r="AL71" s="455"/>
      <c r="AM71" s="455"/>
      <c r="AN71" s="455"/>
      <c r="AO71" s="455"/>
      <c r="AP71" s="455"/>
      <c r="AQ71" s="455"/>
      <c r="AR71" s="455"/>
      <c r="AS71" s="455"/>
      <c r="AT71" s="455"/>
      <c r="AU71" s="455"/>
      <c r="AV71" s="455"/>
      <c r="AW71" s="455"/>
      <c r="AX71" s="455"/>
      <c r="AY71" s="455"/>
      <c r="AZ71" s="455"/>
      <c r="BA71" s="455"/>
      <c r="BB71" s="456"/>
      <c r="BC71" s="405"/>
      <c r="BD71" s="406"/>
      <c r="BE71" s="406"/>
      <c r="BF71" s="406"/>
      <c r="BG71" s="406"/>
      <c r="BH71" s="406"/>
      <c r="BI71" s="407"/>
      <c r="BJ71" s="373" t="str">
        <f>IF(ISBLANK(G69),"",IF($B69="Dweomer",VLOOKUP($G69,DweomerGesamt,BL$18,FALSE),IF($B69="Wunder",VLOOKUP($G69,WunderGesamt,BL$18,FALSE),IF($B69="Thaumaturgie",VLOOKUP($G69,ThaumaturgieGesamt,BL$18,FALSE),VLOOKUP($G69,ZauberGesamt,BL$18,FALSE)))))</f>
        <v/>
      </c>
      <c r="BK71" s="373"/>
      <c r="BL71" s="373"/>
      <c r="BM71" s="373"/>
      <c r="BN71" s="373"/>
      <c r="BO71" s="374" t="str">
        <f>IF(ISBLANK(G69),"",IF($B69="Dweomer",VLOOKUP($G69,DweomerGesamt,BP$18,FALSE),IF($B69="Wunder",VLOOKUP($G69,WunderGesamt,BP$18,FALSE),IF($B69="Thaumaturgie",VLOOKUP($G69,ThaumaturgieGesamt,BP$18,FALSE),VLOOKUP($G69,ZauberGesamt,BP$18,FALSE)))))</f>
        <v/>
      </c>
      <c r="BP71" s="375"/>
      <c r="BQ71" s="375"/>
      <c r="BR71" s="376"/>
      <c r="BS71" s="373"/>
      <c r="BT71" s="373"/>
      <c r="BU71" s="106"/>
      <c r="BV71" s="94"/>
      <c r="BW71" s="94"/>
      <c r="BX71" s="94"/>
      <c r="BY71" s="94"/>
      <c r="BZ71" s="94"/>
      <c r="CA71" s="94"/>
      <c r="CB71" s="94"/>
      <c r="CC71" s="94"/>
      <c r="CD71" s="94"/>
      <c r="CE71" s="94"/>
      <c r="CF71" s="94"/>
      <c r="CG71" s="94"/>
      <c r="CH71" s="94"/>
      <c r="CI71" s="94"/>
      <c r="CJ71" s="94"/>
      <c r="CK71" s="94"/>
      <c r="CL71" s="94"/>
      <c r="CM71" s="94"/>
    </row>
    <row r="72" spans="1:101" s="18" customFormat="1" ht="9.9499999999999993" customHeight="1" x14ac:dyDescent="0.2">
      <c r="A72" s="100"/>
      <c r="B72" s="373"/>
      <c r="C72" s="373"/>
      <c r="D72" s="373"/>
      <c r="E72" s="373"/>
      <c r="F72" s="373"/>
      <c r="G72" s="392"/>
      <c r="H72" s="392"/>
      <c r="I72" s="392"/>
      <c r="J72" s="392"/>
      <c r="K72" s="392"/>
      <c r="L72" s="392"/>
      <c r="M72" s="392"/>
      <c r="N72" s="392"/>
      <c r="O72" s="392"/>
      <c r="P72" s="392"/>
      <c r="Q72" s="373"/>
      <c r="R72" s="373"/>
      <c r="S72" s="373"/>
      <c r="T72" s="377"/>
      <c r="U72" s="378"/>
      <c r="V72" s="378"/>
      <c r="W72" s="378"/>
      <c r="X72" s="379"/>
      <c r="Y72" s="383"/>
      <c r="Z72" s="384"/>
      <c r="AA72" s="384"/>
      <c r="AB72" s="384"/>
      <c r="AC72" s="384"/>
      <c r="AD72" s="384"/>
      <c r="AE72" s="385"/>
      <c r="AF72" s="373"/>
      <c r="AG72" s="373"/>
      <c r="AH72" s="457"/>
      <c r="AI72" s="458"/>
      <c r="AJ72" s="458"/>
      <c r="AK72" s="458"/>
      <c r="AL72" s="458"/>
      <c r="AM72" s="458"/>
      <c r="AN72" s="458"/>
      <c r="AO72" s="458"/>
      <c r="AP72" s="458"/>
      <c r="AQ72" s="458"/>
      <c r="AR72" s="458"/>
      <c r="AS72" s="458"/>
      <c r="AT72" s="458"/>
      <c r="AU72" s="458"/>
      <c r="AV72" s="458"/>
      <c r="AW72" s="458"/>
      <c r="AX72" s="458"/>
      <c r="AY72" s="458"/>
      <c r="AZ72" s="458"/>
      <c r="BA72" s="458"/>
      <c r="BB72" s="459"/>
      <c r="BC72" s="383"/>
      <c r="BD72" s="384"/>
      <c r="BE72" s="384"/>
      <c r="BF72" s="384"/>
      <c r="BG72" s="384"/>
      <c r="BH72" s="384"/>
      <c r="BI72" s="385"/>
      <c r="BJ72" s="373"/>
      <c r="BK72" s="373"/>
      <c r="BL72" s="373"/>
      <c r="BM72" s="373"/>
      <c r="BN72" s="373"/>
      <c r="BO72" s="377"/>
      <c r="BP72" s="378"/>
      <c r="BQ72" s="378"/>
      <c r="BR72" s="379"/>
      <c r="BS72" s="373"/>
      <c r="BT72" s="373"/>
      <c r="BU72" s="106"/>
      <c r="BV72" s="94"/>
      <c r="BW72" s="94"/>
      <c r="BX72" s="94"/>
      <c r="BY72" s="94"/>
      <c r="BZ72" s="94"/>
      <c r="CA72" s="94"/>
      <c r="CB72" s="94"/>
      <c r="CC72" s="94"/>
      <c r="CD72" s="94"/>
      <c r="CE72" s="94"/>
      <c r="CF72" s="94"/>
      <c r="CG72" s="94"/>
      <c r="CH72" s="94"/>
      <c r="CI72" s="94"/>
      <c r="CJ72" s="94"/>
      <c r="CK72" s="94"/>
      <c r="CL72" s="94"/>
      <c r="CM72" s="94"/>
    </row>
    <row r="73" spans="1:101" s="18" customFormat="1" ht="9.9499999999999993" customHeight="1" x14ac:dyDescent="0.2">
      <c r="AH73" s="119"/>
      <c r="AI73" s="119"/>
      <c r="AJ73" s="119"/>
      <c r="AK73" s="119"/>
      <c r="AL73" s="119"/>
      <c r="AM73" s="119"/>
      <c r="AN73" s="119"/>
      <c r="AO73" s="119"/>
      <c r="AP73" s="119"/>
      <c r="AQ73" s="119"/>
      <c r="AR73" s="119"/>
      <c r="AS73" s="119"/>
      <c r="AT73" s="119"/>
      <c r="AU73" s="119"/>
      <c r="AV73" s="119"/>
      <c r="AW73" s="119"/>
      <c r="AX73" s="119"/>
      <c r="AY73" s="119"/>
      <c r="AZ73" s="119"/>
      <c r="BA73" s="119"/>
      <c r="BB73" s="119"/>
      <c r="BC73" s="119"/>
      <c r="BD73" s="119"/>
      <c r="BE73" s="119"/>
      <c r="BF73" s="119"/>
      <c r="BG73" s="119"/>
      <c r="BH73" s="119"/>
      <c r="BI73" s="119"/>
      <c r="BU73" s="106"/>
    </row>
    <row r="74" spans="1:101" s="18" customFormat="1" ht="9.9499999999999993" customHeight="1" x14ac:dyDescent="0.2">
      <c r="A74" s="99"/>
      <c r="B74" s="386"/>
      <c r="C74" s="387"/>
      <c r="D74" s="387"/>
      <c r="E74" s="387"/>
      <c r="F74" s="388"/>
      <c r="G74" s="392"/>
      <c r="H74" s="392"/>
      <c r="I74" s="392"/>
      <c r="J74" s="392"/>
      <c r="K74" s="392"/>
      <c r="L74" s="392"/>
      <c r="M74" s="392"/>
      <c r="N74" s="392"/>
      <c r="O74" s="392"/>
      <c r="P74" s="392"/>
      <c r="Q74" s="373" t="str">
        <f>IF(ISBLANK(G74),"",IF($B74="Dweomer",VLOOKUP($G74,DweomerGesamt,R$17,FALSE),IF($B74="Wunder",VLOOKUP($G74,WunderGesamt,R$17,FALSE),IF($B74="Thaumaturgie",VLOOKUP($G74,ThaumaturgieGesamt,R$17,FALSE),VLOOKUP($G74,ZauberGesamt,R$17,FALSE)))))</f>
        <v/>
      </c>
      <c r="R74" s="373"/>
      <c r="S74" s="373"/>
      <c r="T74" s="374" t="str">
        <f>IF(ISBLANK(G74),"",IF($B74="Dweomer",VLOOKUP($G74,DweomerGesamt,V$17,FALSE),IF($B74="Wunder",VLOOKUP($G74,WunderGesamt,V$17,FALSE),IF($B74="Thaumaturgie",VLOOKUP($G74,ThaumaturgieGesamt,V$17,FALSE),VLOOKUP($G74,ZauberGesamt,V$17,FALSE)))))</f>
        <v/>
      </c>
      <c r="U74" s="375"/>
      <c r="V74" s="375"/>
      <c r="W74" s="375"/>
      <c r="X74" s="376"/>
      <c r="Y74" s="374" t="str">
        <f>IF(ISBLANK(G74),"",IF($B74="Dweomer",VLOOKUP($G74,DweomerGesamt,AA$17,FALSE),IF($B74="Wunder",VLOOKUP($G74,WunderGesamt,AA$17,FALSE),IF($B74="Thaumaturgie",VLOOKUP($G74,ThaumaturgieGesamt,AA$17,FALSE),VLOOKUP($G74,ZauberGesamt,AA$17,FALSE)))))</f>
        <v/>
      </c>
      <c r="Z74" s="375"/>
      <c r="AA74" s="375"/>
      <c r="AB74" s="375"/>
      <c r="AC74" s="375"/>
      <c r="AD74" s="375"/>
      <c r="AE74" s="376"/>
      <c r="AF74" s="373" t="str">
        <f>IF(ISBLANK(G74),"",IF($B74="Dweomer",VLOOKUP($G74,DweomerGesamt,AF$17,FALSE),IF($B74="Wunder",VLOOKUP($G74,WunderGesamt,AF$17,FALSE),IF($B74="Thaumaturgie",VLOOKUP($G74,ThaumaturgieGesamt,AF$17,FALSE),VLOOKUP($G74,ZauberGesamt,AF$17,FALSE)))))</f>
        <v/>
      </c>
      <c r="AG74" s="373"/>
      <c r="AH74" s="451" t="str">
        <f>IF(ISBLANK(G74),"",IF($B74="Dweomer",VLOOKUP($G74,DweomerGesamt,AM$17,FALSE),IF($B74="Wunder",VLOOKUP($G74,WunderGesamt,AM$17,FALSE),IF($B74="Thaumaturgie",VLOOKUP($G74,ThaumaturgieGesamt,AM$17,FALSE),VLOOKUP($G74,ZauberGesamt,AM$17,FALSE)))))</f>
        <v/>
      </c>
      <c r="AI74" s="452"/>
      <c r="AJ74" s="452"/>
      <c r="AK74" s="452"/>
      <c r="AL74" s="452"/>
      <c r="AM74" s="452"/>
      <c r="AN74" s="452"/>
      <c r="AO74" s="452"/>
      <c r="AP74" s="452"/>
      <c r="AQ74" s="452"/>
      <c r="AR74" s="452"/>
      <c r="AS74" s="452"/>
      <c r="AT74" s="452"/>
      <c r="AU74" s="452"/>
      <c r="AV74" s="452"/>
      <c r="AW74" s="452"/>
      <c r="AX74" s="452"/>
      <c r="AY74" s="452"/>
      <c r="AZ74" s="452"/>
      <c r="BA74" s="452"/>
      <c r="BB74" s="453"/>
      <c r="BC74" s="380" t="str">
        <f>IF(ISBLANK(G74),"",IF($B74="Dweomer",VLOOKUP($G74,DweomerGesamt,BF$17,FALSE),IF($B74="Wunder",VLOOKUP($G74,WunderGesamt,BF$17,FALSE),IF($B74="Thaumaturgie",VLOOKUP($G74,ThaumaturgieGesamt,BF$17,FALSE),VLOOKUP($G74,ZauberGesamt,BF$17,FALSE)))))</f>
        <v/>
      </c>
      <c r="BD74" s="381"/>
      <c r="BE74" s="381"/>
      <c r="BF74" s="381"/>
      <c r="BG74" s="381"/>
      <c r="BH74" s="381"/>
      <c r="BI74" s="382"/>
      <c r="BJ74" s="374" t="str">
        <f>IF(ISBLANK(G74),"",IF($B74="Dweomer",VLOOKUP($G74,DweomerGesamt,BK$17,FALSE),IF($B74="Wunder",VLOOKUP($G74,WunderGesamt,BK$17,FALSE),IF($B74="Thaumaturgie",VLOOKUP($G74,ThaumaturgieGesamt,BK$17,FALSE),VLOOKUP($G74,ZauberGesamt,BK$17,FALSE)))))</f>
        <v/>
      </c>
      <c r="BK74" s="375"/>
      <c r="BL74" s="375"/>
      <c r="BM74" s="375"/>
      <c r="BN74" s="376"/>
      <c r="BO74" s="374" t="str">
        <f>IF(ISBLANK(G74),"",IF($B74="Dweomer",VLOOKUP($G74,DweomerGesamt,BP$17,FALSE),IF($B74="Wunder",VLOOKUP($G74,WunderGesamt,BP$17,FALSE),IF($B74="Thaumaturgie",VLOOKUP($G74,ThaumaturgieGesamt,BP$17,FALSE),VLOOKUP($G74,ZauberGesamt,BP$17,FALSE)))))</f>
        <v/>
      </c>
      <c r="BP74" s="375"/>
      <c r="BQ74" s="375"/>
      <c r="BR74" s="376"/>
      <c r="BS74" s="373" t="str">
        <f>IF(ISBLANK(G74),"",IF($B74="Dweomer",VLOOKUP($G74,DweomerGesamt,BS$17,FALSE),IF($B74="Wunder",VLOOKUP($G74,WunderGesamt,BS$17,FALSE),IF($B74="Thaumaturgie",VLOOKUP($G74,ThaumaturgieGesamt,BS$17,FALSE),VLOOKUP($G74,ZauberGesamt,BS$17,FALSE)))))</f>
        <v/>
      </c>
      <c r="BT74" s="373"/>
      <c r="BU74" s="106"/>
      <c r="BV74" s="94"/>
      <c r="BW74" s="94"/>
      <c r="BX74" s="94"/>
      <c r="BY74" s="94"/>
      <c r="BZ74" s="94"/>
      <c r="CA74" s="94"/>
      <c r="CB74" s="94"/>
      <c r="CC74" s="94"/>
      <c r="CD74" s="94"/>
      <c r="CE74" s="94"/>
      <c r="CF74" s="94"/>
      <c r="CG74" s="94"/>
      <c r="CH74" s="94"/>
      <c r="CI74" s="94"/>
      <c r="CJ74" s="94"/>
      <c r="CK74" s="94"/>
      <c r="CL74" s="94"/>
      <c r="CM74" s="94"/>
    </row>
    <row r="75" spans="1:101" s="18" customFormat="1" ht="9.9499999999999993" customHeight="1" x14ac:dyDescent="0.2">
      <c r="A75" s="100"/>
      <c r="B75" s="389"/>
      <c r="C75" s="390"/>
      <c r="D75" s="390"/>
      <c r="E75" s="390"/>
      <c r="F75" s="391"/>
      <c r="G75" s="392"/>
      <c r="H75" s="392"/>
      <c r="I75" s="392"/>
      <c r="J75" s="392"/>
      <c r="K75" s="392"/>
      <c r="L75" s="392"/>
      <c r="M75" s="392"/>
      <c r="N75" s="392"/>
      <c r="O75" s="392"/>
      <c r="P75" s="392"/>
      <c r="Q75" s="373"/>
      <c r="R75" s="373"/>
      <c r="S75" s="373"/>
      <c r="T75" s="393"/>
      <c r="U75" s="394"/>
      <c r="V75" s="394"/>
      <c r="W75" s="394"/>
      <c r="X75" s="395"/>
      <c r="Y75" s="377"/>
      <c r="Z75" s="378"/>
      <c r="AA75" s="378"/>
      <c r="AB75" s="378"/>
      <c r="AC75" s="378"/>
      <c r="AD75" s="378"/>
      <c r="AE75" s="379"/>
      <c r="AF75" s="373"/>
      <c r="AG75" s="373"/>
      <c r="AH75" s="454"/>
      <c r="AI75" s="455"/>
      <c r="AJ75" s="455"/>
      <c r="AK75" s="455"/>
      <c r="AL75" s="455"/>
      <c r="AM75" s="455"/>
      <c r="AN75" s="455"/>
      <c r="AO75" s="455"/>
      <c r="AP75" s="455"/>
      <c r="AQ75" s="455"/>
      <c r="AR75" s="455"/>
      <c r="AS75" s="455"/>
      <c r="AT75" s="455"/>
      <c r="AU75" s="455"/>
      <c r="AV75" s="455"/>
      <c r="AW75" s="455"/>
      <c r="AX75" s="455"/>
      <c r="AY75" s="455"/>
      <c r="AZ75" s="455"/>
      <c r="BA75" s="455"/>
      <c r="BB75" s="456"/>
      <c r="BC75" s="405"/>
      <c r="BD75" s="406"/>
      <c r="BE75" s="406"/>
      <c r="BF75" s="406"/>
      <c r="BG75" s="406"/>
      <c r="BH75" s="406"/>
      <c r="BI75" s="407"/>
      <c r="BJ75" s="377"/>
      <c r="BK75" s="378"/>
      <c r="BL75" s="378"/>
      <c r="BM75" s="378"/>
      <c r="BN75" s="379"/>
      <c r="BO75" s="377"/>
      <c r="BP75" s="378"/>
      <c r="BQ75" s="378"/>
      <c r="BR75" s="379"/>
      <c r="BS75" s="373"/>
      <c r="BT75" s="373"/>
      <c r="BU75" s="106"/>
      <c r="BV75" s="94"/>
      <c r="BW75" s="94"/>
      <c r="BX75" s="94"/>
      <c r="BY75" s="94"/>
      <c r="BZ75" s="94"/>
      <c r="CA75" s="94"/>
      <c r="CB75" s="94"/>
      <c r="CC75" s="94"/>
      <c r="CD75" s="94"/>
      <c r="CE75" s="94"/>
      <c r="CF75" s="94"/>
      <c r="CG75" s="94"/>
      <c r="CH75" s="94"/>
      <c r="CI75" s="94"/>
      <c r="CJ75" s="94"/>
      <c r="CK75" s="94"/>
      <c r="CL75" s="94"/>
      <c r="CM75" s="94"/>
    </row>
    <row r="76" spans="1:101" s="18" customFormat="1" ht="9.9499999999999993" customHeight="1" x14ac:dyDescent="0.2">
      <c r="A76" s="100"/>
      <c r="B76" s="373" t="str">
        <f>IF(ISBLANK(G74),"",IF($B74="Dweomer",VLOOKUP($G74,DweomerGesamt,E$17,FALSE),IF($B74="Wunder",VLOOKUP($G74,WunderGesamt,E$17,FALSE),IF($B74="Thaumaturgie",VLOOKUP($G74,ThaumaturgieGesamt,E$17,FALSE),VLOOKUP($G74,ZauberGesamt,E$17,FALSE)))))</f>
        <v/>
      </c>
      <c r="C76" s="373"/>
      <c r="D76" s="373"/>
      <c r="E76" s="373"/>
      <c r="F76" s="373"/>
      <c r="G76" s="392"/>
      <c r="H76" s="392"/>
      <c r="I76" s="392"/>
      <c r="J76" s="392"/>
      <c r="K76" s="392"/>
      <c r="L76" s="392"/>
      <c r="M76" s="392"/>
      <c r="N76" s="392"/>
      <c r="O76" s="392"/>
      <c r="P76" s="392"/>
      <c r="Q76" s="373"/>
      <c r="R76" s="373"/>
      <c r="S76" s="373"/>
      <c r="T76" s="374" t="str">
        <f>IF(ISBLANK(G74),"",IF($B74="Dweomer",VLOOKUP($G74,DweomerGesamt,V$18,FALSE),IF($B74="Wunder",VLOOKUP($G74,WunderGesamt,V$18,FALSE),IF($B74="Thaumaturgie",VLOOKUP($G74,ThaumaturgieGesamt,V$18,FALSE),VLOOKUP($G74,ZauberGesamt,V$18,FALSE)))))</f>
        <v/>
      </c>
      <c r="U76" s="375"/>
      <c r="V76" s="375"/>
      <c r="W76" s="375"/>
      <c r="X76" s="376"/>
      <c r="Y76" s="380" t="e">
        <f>IF(ISBLANK(G74),"",IF($B74="Dweomer",VLOOKUP($G74,DweomerGesamt,AA$18,FALSE),IF($B74="Wunder",VLOOKUP($G74,WunderGesamt,AA$18,FALSE),IF($B74="Thaumaturgie",VLOOKUP($G74,ThaumaturgieGesamt,AA$18,FALSE),VLOOKUP($G74,ZauberGesamt,AA$18,FALSE)))))&amp;"/ "&amp;IF($B74="Dweomer",VLOOKUP($G74,DweomerGesamt,AA$18+1),IF($B74="Wunder",VLOOKUP($G74,WunderGesamt,AA$18+1),IF($B74="Thaumaturgie",VLOOKUP($G74,ThaumaturgieGesamt,AA$18+1,FALSE),VLOOKUP($G74,ZauberGesamt,AA$18+1))))</f>
        <v>#N/A</v>
      </c>
      <c r="Z76" s="381"/>
      <c r="AA76" s="381"/>
      <c r="AB76" s="381"/>
      <c r="AC76" s="381"/>
      <c r="AD76" s="381"/>
      <c r="AE76" s="382"/>
      <c r="AF76" s="373"/>
      <c r="AG76" s="373"/>
      <c r="AH76" s="454"/>
      <c r="AI76" s="455"/>
      <c r="AJ76" s="455"/>
      <c r="AK76" s="455"/>
      <c r="AL76" s="455"/>
      <c r="AM76" s="455"/>
      <c r="AN76" s="455"/>
      <c r="AO76" s="455"/>
      <c r="AP76" s="455"/>
      <c r="AQ76" s="455"/>
      <c r="AR76" s="455"/>
      <c r="AS76" s="455"/>
      <c r="AT76" s="455"/>
      <c r="AU76" s="455"/>
      <c r="AV76" s="455"/>
      <c r="AW76" s="455"/>
      <c r="AX76" s="455"/>
      <c r="AY76" s="455"/>
      <c r="AZ76" s="455"/>
      <c r="BA76" s="455"/>
      <c r="BB76" s="456"/>
      <c r="BC76" s="405"/>
      <c r="BD76" s="406"/>
      <c r="BE76" s="406"/>
      <c r="BF76" s="406"/>
      <c r="BG76" s="406"/>
      <c r="BH76" s="406"/>
      <c r="BI76" s="407"/>
      <c r="BJ76" s="373" t="str">
        <f>IF(ISBLANK(G74),"",IF($B74="Dweomer",VLOOKUP($G74,DweomerGesamt,BL$18,FALSE),IF($B74="Wunder",VLOOKUP($G74,WunderGesamt,BL$18,FALSE),IF($B74="Thaumaturgie",VLOOKUP($G74,ThaumaturgieGesamt,BL$18,FALSE),VLOOKUP($G74,ZauberGesamt,BL$18,FALSE)))))</f>
        <v/>
      </c>
      <c r="BK76" s="373"/>
      <c r="BL76" s="373"/>
      <c r="BM76" s="373"/>
      <c r="BN76" s="373"/>
      <c r="BO76" s="374" t="str">
        <f>IF(ISBLANK(G74),"",IF($B74="Dweomer",VLOOKUP($G74,DweomerGesamt,BP$18,FALSE),IF($B74="Wunder",VLOOKUP($G74,WunderGesamt,BP$18,FALSE),IF($B74="Thaumaturgie",VLOOKUP($G74,ThaumaturgieGesamt,BP$18,FALSE),VLOOKUP($G74,ZauberGesamt,BP$18,FALSE)))))</f>
        <v/>
      </c>
      <c r="BP76" s="375"/>
      <c r="BQ76" s="375"/>
      <c r="BR76" s="376"/>
      <c r="BS76" s="373"/>
      <c r="BT76" s="373"/>
      <c r="BU76" s="106"/>
      <c r="BV76" s="94"/>
      <c r="BW76" s="94"/>
      <c r="BX76" s="94"/>
      <c r="BY76" s="94"/>
      <c r="BZ76" s="94"/>
      <c r="CA76" s="94"/>
      <c r="CB76" s="94"/>
      <c r="CC76" s="94"/>
      <c r="CD76" s="94"/>
      <c r="CE76" s="94"/>
      <c r="CF76" s="94"/>
      <c r="CG76" s="94"/>
      <c r="CH76" s="94"/>
      <c r="CI76" s="94"/>
      <c r="CJ76" s="94"/>
      <c r="CK76" s="94"/>
      <c r="CL76" s="94"/>
      <c r="CM76" s="94"/>
    </row>
    <row r="77" spans="1:101" ht="9.9499999999999993" customHeight="1" x14ac:dyDescent="0.2">
      <c r="A77" s="100"/>
      <c r="B77" s="373"/>
      <c r="C77" s="373"/>
      <c r="D77" s="373"/>
      <c r="E77" s="373"/>
      <c r="F77" s="373"/>
      <c r="G77" s="392"/>
      <c r="H77" s="392"/>
      <c r="I77" s="392"/>
      <c r="J77" s="392"/>
      <c r="K77" s="392"/>
      <c r="L77" s="392"/>
      <c r="M77" s="392"/>
      <c r="N77" s="392"/>
      <c r="O77" s="392"/>
      <c r="P77" s="392"/>
      <c r="Q77" s="373"/>
      <c r="R77" s="373"/>
      <c r="S77" s="373"/>
      <c r="T77" s="377"/>
      <c r="U77" s="378"/>
      <c r="V77" s="378"/>
      <c r="W77" s="378"/>
      <c r="X77" s="379"/>
      <c r="Y77" s="383"/>
      <c r="Z77" s="384"/>
      <c r="AA77" s="384"/>
      <c r="AB77" s="384"/>
      <c r="AC77" s="384"/>
      <c r="AD77" s="384"/>
      <c r="AE77" s="385"/>
      <c r="AF77" s="373"/>
      <c r="AG77" s="373"/>
      <c r="AH77" s="457"/>
      <c r="AI77" s="458"/>
      <c r="AJ77" s="458"/>
      <c r="AK77" s="458"/>
      <c r="AL77" s="458"/>
      <c r="AM77" s="458"/>
      <c r="AN77" s="458"/>
      <c r="AO77" s="458"/>
      <c r="AP77" s="458"/>
      <c r="AQ77" s="458"/>
      <c r="AR77" s="458"/>
      <c r="AS77" s="458"/>
      <c r="AT77" s="458"/>
      <c r="AU77" s="458"/>
      <c r="AV77" s="458"/>
      <c r="AW77" s="458"/>
      <c r="AX77" s="458"/>
      <c r="AY77" s="458"/>
      <c r="AZ77" s="458"/>
      <c r="BA77" s="458"/>
      <c r="BB77" s="459"/>
      <c r="BC77" s="383"/>
      <c r="BD77" s="384"/>
      <c r="BE77" s="384"/>
      <c r="BF77" s="384"/>
      <c r="BG77" s="384"/>
      <c r="BH77" s="384"/>
      <c r="BI77" s="385"/>
      <c r="BJ77" s="373"/>
      <c r="BK77" s="373"/>
      <c r="BL77" s="373"/>
      <c r="BM77" s="373"/>
      <c r="BN77" s="373"/>
      <c r="BO77" s="377"/>
      <c r="BP77" s="378"/>
      <c r="BQ77" s="378"/>
      <c r="BR77" s="379"/>
      <c r="BS77" s="373"/>
      <c r="BT77" s="373"/>
      <c r="BU77" s="106"/>
      <c r="BV77" s="94"/>
      <c r="BW77" s="94"/>
      <c r="BX77" s="94"/>
      <c r="BY77" s="94"/>
      <c r="BZ77" s="94"/>
      <c r="CA77" s="94"/>
      <c r="CB77" s="94"/>
      <c r="CC77" s="94"/>
      <c r="CD77" s="94"/>
      <c r="CE77" s="94"/>
      <c r="CF77" s="94"/>
      <c r="CG77" s="94"/>
      <c r="CH77" s="94"/>
      <c r="CI77" s="94"/>
      <c r="CJ77" s="94"/>
      <c r="CK77" s="94"/>
      <c r="CL77" s="94"/>
      <c r="CM77" s="94"/>
      <c r="CP77" s="8"/>
      <c r="CQ77" s="8"/>
      <c r="CR77" s="8"/>
      <c r="CS77" s="8"/>
      <c r="CT77" s="8"/>
      <c r="CU77" s="8"/>
      <c r="CV77" s="8"/>
      <c r="CW77" s="8"/>
    </row>
    <row r="78" spans="1:101" s="18" customFormat="1" ht="9.9499999999999993" customHeight="1" x14ac:dyDescent="0.2">
      <c r="AH78" s="119"/>
      <c r="AI78" s="119"/>
      <c r="AJ78" s="119"/>
      <c r="AK78" s="119"/>
      <c r="AL78" s="119"/>
      <c r="AM78" s="119"/>
      <c r="AN78" s="119"/>
      <c r="AO78" s="119"/>
      <c r="AP78" s="119"/>
      <c r="AQ78" s="119"/>
      <c r="AR78" s="119"/>
      <c r="AS78" s="119"/>
      <c r="AT78" s="119"/>
      <c r="AU78" s="119"/>
      <c r="AV78" s="119"/>
      <c r="AW78" s="119"/>
      <c r="AX78" s="119"/>
      <c r="AY78" s="119"/>
      <c r="AZ78" s="119"/>
      <c r="BA78" s="119"/>
      <c r="BB78" s="119"/>
      <c r="BC78" s="119"/>
      <c r="BD78" s="119"/>
      <c r="BE78" s="119"/>
      <c r="BF78" s="119"/>
      <c r="BG78" s="119"/>
      <c r="BH78" s="119"/>
      <c r="BI78" s="119"/>
      <c r="BU78" s="106"/>
      <c r="BV78" s="16"/>
      <c r="BW78" s="16"/>
      <c r="BX78" s="16"/>
      <c r="BY78" s="16"/>
      <c r="BZ78" s="16"/>
      <c r="CA78" s="16"/>
      <c r="CB78" s="16"/>
      <c r="CC78" s="16"/>
      <c r="CD78" s="16"/>
      <c r="CE78" s="16"/>
      <c r="CF78" s="16"/>
      <c r="CG78" s="16"/>
      <c r="CH78" s="16"/>
      <c r="CI78" s="16"/>
      <c r="CJ78" s="16"/>
      <c r="CK78" s="16"/>
      <c r="CL78" s="16"/>
      <c r="CM78" s="16"/>
    </row>
    <row r="79" spans="1:101" s="18" customFormat="1" ht="9.9499999999999993" customHeight="1" x14ac:dyDescent="0.2">
      <c r="A79" s="99"/>
      <c r="B79" s="386"/>
      <c r="C79" s="387"/>
      <c r="D79" s="387"/>
      <c r="E79" s="387"/>
      <c r="F79" s="388"/>
      <c r="G79" s="392"/>
      <c r="H79" s="392"/>
      <c r="I79" s="392"/>
      <c r="J79" s="392"/>
      <c r="K79" s="392"/>
      <c r="L79" s="392"/>
      <c r="M79" s="392"/>
      <c r="N79" s="392"/>
      <c r="O79" s="392"/>
      <c r="P79" s="392"/>
      <c r="Q79" s="373" t="str">
        <f>IF(ISBLANK(G79),"",IF($B79="Dweomer",VLOOKUP($G79,DweomerGesamt,R$17,FALSE),IF($B79="Wunder",VLOOKUP($G79,WunderGesamt,R$17,FALSE),IF($B79="Thaumaturgie",VLOOKUP($G79,ThaumaturgieGesamt,R$17,FALSE),VLOOKUP($G79,ZauberGesamt,R$17,FALSE)))))</f>
        <v/>
      </c>
      <c r="R79" s="373"/>
      <c r="S79" s="373"/>
      <c r="T79" s="374" t="str">
        <f>IF(ISBLANK(G79),"",IF($B79="Dweomer",VLOOKUP($G79,DweomerGesamt,V$17,FALSE),IF($B79="Wunder",VLOOKUP($G79,WunderGesamt,V$17,FALSE),IF($B79="Thaumaturgie",VLOOKUP($G79,ThaumaturgieGesamt,V$17,FALSE),VLOOKUP($G79,ZauberGesamt,V$17,FALSE)))))</f>
        <v/>
      </c>
      <c r="U79" s="375"/>
      <c r="V79" s="375"/>
      <c r="W79" s="375"/>
      <c r="X79" s="376"/>
      <c r="Y79" s="374" t="str">
        <f>IF(ISBLANK(G79),"",IF($B79="Dweomer",VLOOKUP($G79,DweomerGesamt,AA$17,FALSE),IF($B79="Wunder",VLOOKUP($G79,WunderGesamt,AA$17,FALSE),IF($B79="Thaumaturgie",VLOOKUP($G79,ThaumaturgieGesamt,AA$17,FALSE),VLOOKUP($G79,ZauberGesamt,AA$17,FALSE)))))</f>
        <v/>
      </c>
      <c r="Z79" s="375"/>
      <c r="AA79" s="375"/>
      <c r="AB79" s="375"/>
      <c r="AC79" s="375"/>
      <c r="AD79" s="375"/>
      <c r="AE79" s="376"/>
      <c r="AF79" s="373" t="str">
        <f>IF(ISBLANK(G79),"",IF($B79="Dweomer",VLOOKUP($G79,DweomerGesamt,AF$17,FALSE),IF($B79="Wunder",VLOOKUP($G79,WunderGesamt,AF$17,FALSE),IF($B79="Thaumaturgie",VLOOKUP($G79,ThaumaturgieGesamt,AF$17,FALSE),VLOOKUP($G79,ZauberGesamt,AF$17,FALSE)))))</f>
        <v/>
      </c>
      <c r="AG79" s="373"/>
      <c r="AH79" s="451" t="str">
        <f>IF(ISBLANK(G79),"",IF($B79="Dweomer",VLOOKUP($G79,DweomerGesamt,AM$17,FALSE),IF($B79="Wunder",VLOOKUP($G79,WunderGesamt,AM$17,FALSE),IF($B79="Thaumaturgie",VLOOKUP($G79,ThaumaturgieGesamt,AM$17,FALSE),VLOOKUP($G79,ZauberGesamt,AM$17,FALSE)))))</f>
        <v/>
      </c>
      <c r="AI79" s="452"/>
      <c r="AJ79" s="452"/>
      <c r="AK79" s="452"/>
      <c r="AL79" s="452"/>
      <c r="AM79" s="452"/>
      <c r="AN79" s="452"/>
      <c r="AO79" s="452"/>
      <c r="AP79" s="452"/>
      <c r="AQ79" s="452"/>
      <c r="AR79" s="452"/>
      <c r="AS79" s="452"/>
      <c r="AT79" s="452"/>
      <c r="AU79" s="452"/>
      <c r="AV79" s="452"/>
      <c r="AW79" s="452"/>
      <c r="AX79" s="452"/>
      <c r="AY79" s="452"/>
      <c r="AZ79" s="452"/>
      <c r="BA79" s="452"/>
      <c r="BB79" s="453"/>
      <c r="BC79" s="380" t="str">
        <f>IF(ISBLANK(G79),"",IF($B79="Dweomer",VLOOKUP($G79,DweomerGesamt,BF$17,FALSE),IF($B79="Wunder",VLOOKUP($G79,WunderGesamt,BF$17,FALSE),IF($B79="Thaumaturgie",VLOOKUP($G79,ThaumaturgieGesamt,BF$17,FALSE),VLOOKUP($G79,ZauberGesamt,BF$17,FALSE)))))</f>
        <v/>
      </c>
      <c r="BD79" s="381"/>
      <c r="BE79" s="381"/>
      <c r="BF79" s="381"/>
      <c r="BG79" s="381"/>
      <c r="BH79" s="381"/>
      <c r="BI79" s="382"/>
      <c r="BJ79" s="374" t="str">
        <f>IF(ISBLANK(G79),"",IF($B79="Dweomer",VLOOKUP($G79,DweomerGesamt,BK$17,FALSE),IF($B79="Wunder",VLOOKUP($G79,WunderGesamt,BK$17,FALSE),IF($B79="Thaumaturgie",VLOOKUP($G79,ThaumaturgieGesamt,BK$17,FALSE),VLOOKUP($G79,ZauberGesamt,BK$17,FALSE)))))</f>
        <v/>
      </c>
      <c r="BK79" s="375"/>
      <c r="BL79" s="375"/>
      <c r="BM79" s="375"/>
      <c r="BN79" s="376"/>
      <c r="BO79" s="374" t="str">
        <f>IF(ISBLANK(G79),"",IF($B79="Dweomer",VLOOKUP($G79,DweomerGesamt,BP$17,FALSE),IF($B79="Wunder",VLOOKUP($G79,WunderGesamt,BP$17,FALSE),IF($B79="Thaumaturgie",VLOOKUP($G79,ThaumaturgieGesamt,BP$17,FALSE),VLOOKUP($G79,ZauberGesamt,BP$17,FALSE)))))</f>
        <v/>
      </c>
      <c r="BP79" s="375"/>
      <c r="BQ79" s="375"/>
      <c r="BR79" s="376"/>
      <c r="BS79" s="373" t="str">
        <f>IF(ISBLANK(G79),"",IF($B79="Dweomer",VLOOKUP($G79,DweomerGesamt,BS$17,FALSE),IF($B79="Wunder",VLOOKUP($G79,WunderGesamt,BS$17,FALSE),IF($B79="Thaumaturgie",VLOOKUP($G79,ThaumaturgieGesamt,BS$17,FALSE),VLOOKUP($G79,ZauberGesamt,BS$17,FALSE)))))</f>
        <v/>
      </c>
      <c r="BT79" s="373"/>
      <c r="BU79" s="106"/>
      <c r="BV79" s="94"/>
      <c r="BW79" s="94"/>
      <c r="BX79" s="94"/>
      <c r="BY79" s="94"/>
      <c r="BZ79" s="94"/>
      <c r="CA79" s="94"/>
      <c r="CB79" s="94"/>
      <c r="CC79" s="94"/>
      <c r="CD79" s="94"/>
      <c r="CE79" s="94"/>
      <c r="CF79" s="94"/>
      <c r="CG79" s="94"/>
      <c r="CH79" s="94"/>
      <c r="CI79" s="94"/>
      <c r="CJ79" s="94"/>
      <c r="CK79" s="94"/>
      <c r="CL79" s="94"/>
      <c r="CM79" s="94"/>
    </row>
    <row r="80" spans="1:101" s="18" customFormat="1" ht="9.9499999999999993" customHeight="1" x14ac:dyDescent="0.2">
      <c r="A80" s="100"/>
      <c r="B80" s="389"/>
      <c r="C80" s="390"/>
      <c r="D80" s="390"/>
      <c r="E80" s="390"/>
      <c r="F80" s="391"/>
      <c r="G80" s="392"/>
      <c r="H80" s="392"/>
      <c r="I80" s="392"/>
      <c r="J80" s="392"/>
      <c r="K80" s="392"/>
      <c r="L80" s="392"/>
      <c r="M80" s="392"/>
      <c r="N80" s="392"/>
      <c r="O80" s="392"/>
      <c r="P80" s="392"/>
      <c r="Q80" s="373"/>
      <c r="R80" s="373"/>
      <c r="S80" s="373"/>
      <c r="T80" s="393"/>
      <c r="U80" s="394"/>
      <c r="V80" s="394"/>
      <c r="W80" s="394"/>
      <c r="X80" s="395"/>
      <c r="Y80" s="377"/>
      <c r="Z80" s="378"/>
      <c r="AA80" s="378"/>
      <c r="AB80" s="378"/>
      <c r="AC80" s="378"/>
      <c r="AD80" s="378"/>
      <c r="AE80" s="379"/>
      <c r="AF80" s="373"/>
      <c r="AG80" s="373"/>
      <c r="AH80" s="454"/>
      <c r="AI80" s="455"/>
      <c r="AJ80" s="455"/>
      <c r="AK80" s="455"/>
      <c r="AL80" s="455"/>
      <c r="AM80" s="455"/>
      <c r="AN80" s="455"/>
      <c r="AO80" s="455"/>
      <c r="AP80" s="455"/>
      <c r="AQ80" s="455"/>
      <c r="AR80" s="455"/>
      <c r="AS80" s="455"/>
      <c r="AT80" s="455"/>
      <c r="AU80" s="455"/>
      <c r="AV80" s="455"/>
      <c r="AW80" s="455"/>
      <c r="AX80" s="455"/>
      <c r="AY80" s="455"/>
      <c r="AZ80" s="455"/>
      <c r="BA80" s="455"/>
      <c r="BB80" s="456"/>
      <c r="BC80" s="405"/>
      <c r="BD80" s="406"/>
      <c r="BE80" s="406"/>
      <c r="BF80" s="406"/>
      <c r="BG80" s="406"/>
      <c r="BH80" s="406"/>
      <c r="BI80" s="407"/>
      <c r="BJ80" s="377"/>
      <c r="BK80" s="378"/>
      <c r="BL80" s="378"/>
      <c r="BM80" s="378"/>
      <c r="BN80" s="379"/>
      <c r="BO80" s="377"/>
      <c r="BP80" s="378"/>
      <c r="BQ80" s="378"/>
      <c r="BR80" s="379"/>
      <c r="BS80" s="373"/>
      <c r="BT80" s="373"/>
      <c r="BU80" s="106"/>
      <c r="BV80" s="94"/>
      <c r="BW80" s="94"/>
      <c r="BX80" s="94"/>
      <c r="BY80" s="94"/>
      <c r="BZ80" s="94"/>
      <c r="CA80" s="94"/>
      <c r="CB80" s="94"/>
      <c r="CC80" s="94"/>
      <c r="CD80" s="94"/>
      <c r="CE80" s="94"/>
      <c r="CF80" s="94"/>
      <c r="CG80" s="94"/>
      <c r="CH80" s="94"/>
      <c r="CI80" s="94"/>
      <c r="CJ80" s="94"/>
      <c r="CK80" s="94"/>
      <c r="CL80" s="94"/>
      <c r="CM80" s="94"/>
    </row>
    <row r="81" spans="1:101" s="18" customFormat="1" ht="9.9499999999999993" customHeight="1" x14ac:dyDescent="0.2">
      <c r="A81" s="100"/>
      <c r="B81" s="373" t="str">
        <f>IF(ISBLANK(G79),"",IF($B79="Dweomer",VLOOKUP($G79,DweomerGesamt,E$17,FALSE),IF($B79="Wunder",VLOOKUP($G79,WunderGesamt,E$17,FALSE),IF($B79="Thaumaturgie",VLOOKUP($G79,ThaumaturgieGesamt,E$17,FALSE),VLOOKUP($G79,ZauberGesamt,E$17,FALSE)))))</f>
        <v/>
      </c>
      <c r="C81" s="373"/>
      <c r="D81" s="373"/>
      <c r="E81" s="373"/>
      <c r="F81" s="373"/>
      <c r="G81" s="392"/>
      <c r="H81" s="392"/>
      <c r="I81" s="392"/>
      <c r="J81" s="392"/>
      <c r="K81" s="392"/>
      <c r="L81" s="392"/>
      <c r="M81" s="392"/>
      <c r="N81" s="392"/>
      <c r="O81" s="392"/>
      <c r="P81" s="392"/>
      <c r="Q81" s="373"/>
      <c r="R81" s="373"/>
      <c r="S81" s="373"/>
      <c r="T81" s="374" t="str">
        <f>IF(ISBLANK(G79),"",IF($B79="Dweomer",VLOOKUP($G79,DweomerGesamt,V$18,FALSE),IF($B79="Wunder",VLOOKUP($G79,WunderGesamt,V$18,FALSE),IF($B79="Thaumaturgie",VLOOKUP($G79,ThaumaturgieGesamt,V$18,FALSE),VLOOKUP($G79,ZauberGesamt,V$18,FALSE)))))</f>
        <v/>
      </c>
      <c r="U81" s="375"/>
      <c r="V81" s="375"/>
      <c r="W81" s="375"/>
      <c r="X81" s="376"/>
      <c r="Y81" s="380" t="e">
        <f>IF(ISBLANK(G79),"",IF($B79="Dweomer",VLOOKUP($G79,DweomerGesamt,AA$18,FALSE),IF($B79="Wunder",VLOOKUP($G79,WunderGesamt,AA$18,FALSE),IF($B79="Thaumaturgie",VLOOKUP($G79,ThaumaturgieGesamt,AA$18,FALSE),VLOOKUP($G79,ZauberGesamt,AA$18,FALSE)))))&amp;"/ "&amp;IF($B79="Dweomer",VLOOKUP($G79,DweomerGesamt,AA$18+1),IF($B79="Wunder",VLOOKUP($G79,WunderGesamt,AA$18+1),IF($B79="Thaumaturgie",VLOOKUP($G79,ThaumaturgieGesamt,AA$18+1,FALSE),VLOOKUP($G79,ZauberGesamt,AA$18+1))))</f>
        <v>#N/A</v>
      </c>
      <c r="Z81" s="381"/>
      <c r="AA81" s="381"/>
      <c r="AB81" s="381"/>
      <c r="AC81" s="381"/>
      <c r="AD81" s="381"/>
      <c r="AE81" s="382"/>
      <c r="AF81" s="373"/>
      <c r="AG81" s="373"/>
      <c r="AH81" s="454"/>
      <c r="AI81" s="455"/>
      <c r="AJ81" s="455"/>
      <c r="AK81" s="455"/>
      <c r="AL81" s="455"/>
      <c r="AM81" s="455"/>
      <c r="AN81" s="455"/>
      <c r="AO81" s="455"/>
      <c r="AP81" s="455"/>
      <c r="AQ81" s="455"/>
      <c r="AR81" s="455"/>
      <c r="AS81" s="455"/>
      <c r="AT81" s="455"/>
      <c r="AU81" s="455"/>
      <c r="AV81" s="455"/>
      <c r="AW81" s="455"/>
      <c r="AX81" s="455"/>
      <c r="AY81" s="455"/>
      <c r="AZ81" s="455"/>
      <c r="BA81" s="455"/>
      <c r="BB81" s="456"/>
      <c r="BC81" s="405"/>
      <c r="BD81" s="406"/>
      <c r="BE81" s="406"/>
      <c r="BF81" s="406"/>
      <c r="BG81" s="406"/>
      <c r="BH81" s="406"/>
      <c r="BI81" s="407"/>
      <c r="BJ81" s="373" t="str">
        <f>IF(ISBLANK(G79),"",IF($B79="Dweomer",VLOOKUP($G79,DweomerGesamt,BL$18,FALSE),IF($B79="Wunder",VLOOKUP($G79,WunderGesamt,BL$18,FALSE),IF($B79="Thaumaturgie",VLOOKUP($G79,ThaumaturgieGesamt,BL$18,FALSE),VLOOKUP($G79,ZauberGesamt,BL$18,FALSE)))))</f>
        <v/>
      </c>
      <c r="BK81" s="373"/>
      <c r="BL81" s="373"/>
      <c r="BM81" s="373"/>
      <c r="BN81" s="373"/>
      <c r="BO81" s="374" t="str">
        <f>IF(ISBLANK(G79),"",IF($B79="Dweomer",VLOOKUP($G79,DweomerGesamt,BP$18,FALSE),IF($B79="Wunder",VLOOKUP($G79,WunderGesamt,BP$18,FALSE),IF($B79="Thaumaturgie",VLOOKUP($G79,ThaumaturgieGesamt,BP$18,FALSE),VLOOKUP($G79,ZauberGesamt,BP$18,FALSE)))))</f>
        <v/>
      </c>
      <c r="BP81" s="375"/>
      <c r="BQ81" s="375"/>
      <c r="BR81" s="376"/>
      <c r="BS81" s="373"/>
      <c r="BT81" s="373"/>
      <c r="BU81" s="106"/>
      <c r="BV81" s="94"/>
      <c r="BW81" s="94"/>
      <c r="BX81" s="94"/>
      <c r="BY81" s="94"/>
      <c r="BZ81" s="94"/>
      <c r="CA81" s="94"/>
      <c r="CB81" s="94"/>
      <c r="CC81" s="94"/>
      <c r="CD81" s="94"/>
      <c r="CE81" s="94"/>
      <c r="CF81" s="94"/>
      <c r="CG81" s="94"/>
      <c r="CH81" s="94"/>
      <c r="CI81" s="94"/>
      <c r="CJ81" s="94"/>
      <c r="CK81" s="94"/>
      <c r="CL81" s="94"/>
      <c r="CM81" s="94"/>
    </row>
    <row r="82" spans="1:101" s="18" customFormat="1" ht="9.9499999999999993" customHeight="1" x14ac:dyDescent="0.2">
      <c r="A82" s="100"/>
      <c r="B82" s="373"/>
      <c r="C82" s="373"/>
      <c r="D82" s="373"/>
      <c r="E82" s="373"/>
      <c r="F82" s="373"/>
      <c r="G82" s="392"/>
      <c r="H82" s="392"/>
      <c r="I82" s="392"/>
      <c r="J82" s="392"/>
      <c r="K82" s="392"/>
      <c r="L82" s="392"/>
      <c r="M82" s="392"/>
      <c r="N82" s="392"/>
      <c r="O82" s="392"/>
      <c r="P82" s="392"/>
      <c r="Q82" s="373"/>
      <c r="R82" s="373"/>
      <c r="S82" s="373"/>
      <c r="T82" s="377"/>
      <c r="U82" s="378"/>
      <c r="V82" s="378"/>
      <c r="W82" s="378"/>
      <c r="X82" s="379"/>
      <c r="Y82" s="383"/>
      <c r="Z82" s="384"/>
      <c r="AA82" s="384"/>
      <c r="AB82" s="384"/>
      <c r="AC82" s="384"/>
      <c r="AD82" s="384"/>
      <c r="AE82" s="385"/>
      <c r="AF82" s="373"/>
      <c r="AG82" s="373"/>
      <c r="AH82" s="457"/>
      <c r="AI82" s="458"/>
      <c r="AJ82" s="458"/>
      <c r="AK82" s="458"/>
      <c r="AL82" s="458"/>
      <c r="AM82" s="458"/>
      <c r="AN82" s="458"/>
      <c r="AO82" s="458"/>
      <c r="AP82" s="458"/>
      <c r="AQ82" s="458"/>
      <c r="AR82" s="458"/>
      <c r="AS82" s="458"/>
      <c r="AT82" s="458"/>
      <c r="AU82" s="458"/>
      <c r="AV82" s="458"/>
      <c r="AW82" s="458"/>
      <c r="AX82" s="458"/>
      <c r="AY82" s="458"/>
      <c r="AZ82" s="458"/>
      <c r="BA82" s="458"/>
      <c r="BB82" s="459"/>
      <c r="BC82" s="383"/>
      <c r="BD82" s="384"/>
      <c r="BE82" s="384"/>
      <c r="BF82" s="384"/>
      <c r="BG82" s="384"/>
      <c r="BH82" s="384"/>
      <c r="BI82" s="385"/>
      <c r="BJ82" s="373"/>
      <c r="BK82" s="373"/>
      <c r="BL82" s="373"/>
      <c r="BM82" s="373"/>
      <c r="BN82" s="373"/>
      <c r="BO82" s="377"/>
      <c r="BP82" s="378"/>
      <c r="BQ82" s="378"/>
      <c r="BR82" s="379"/>
      <c r="BS82" s="373"/>
      <c r="BT82" s="373"/>
      <c r="BU82" s="106"/>
      <c r="BV82" s="94"/>
      <c r="BW82" s="94"/>
      <c r="BX82" s="94"/>
      <c r="BY82" s="94"/>
      <c r="BZ82" s="94"/>
      <c r="CA82" s="94"/>
      <c r="CB82" s="94"/>
      <c r="CC82" s="94"/>
      <c r="CD82" s="94"/>
      <c r="CE82" s="94"/>
      <c r="CF82" s="94"/>
      <c r="CG82" s="94"/>
      <c r="CH82" s="94"/>
      <c r="CI82" s="94"/>
      <c r="CJ82" s="94"/>
      <c r="CK82" s="94"/>
      <c r="CL82" s="94"/>
      <c r="CM82" s="94"/>
    </row>
    <row r="83" spans="1:101" ht="9.9499999999999993" customHeight="1" x14ac:dyDescent="0.2">
      <c r="A83" s="16"/>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06"/>
      <c r="BV83" s="18"/>
      <c r="BW83" s="18"/>
      <c r="BX83" s="18"/>
      <c r="BY83" s="18"/>
      <c r="BZ83" s="18"/>
      <c r="CA83" s="18"/>
      <c r="CB83" s="18"/>
      <c r="CC83" s="18"/>
      <c r="CD83" s="18"/>
      <c r="CE83" s="18"/>
      <c r="CF83" s="18"/>
      <c r="CG83" s="18"/>
      <c r="CH83" s="18"/>
      <c r="CI83" s="18"/>
      <c r="CJ83" s="18"/>
      <c r="CK83" s="18"/>
      <c r="CL83" s="18"/>
      <c r="CM83" s="18"/>
      <c r="CP83" s="8"/>
      <c r="CQ83" s="8"/>
      <c r="CR83" s="8"/>
      <c r="CS83" s="8"/>
      <c r="CT83" s="8"/>
      <c r="CU83" s="8"/>
      <c r="CV83" s="8"/>
      <c r="CW83" s="8"/>
    </row>
    <row r="84" spans="1:101" s="18" customFormat="1" ht="9.9499999999999993" customHeight="1" x14ac:dyDescent="0.2">
      <c r="A84" s="99"/>
      <c r="B84" s="101"/>
      <c r="C84" s="101"/>
      <c r="D84" s="101"/>
      <c r="E84" s="101"/>
      <c r="F84" s="101"/>
      <c r="G84" s="101"/>
      <c r="H84" s="101"/>
      <c r="I84" s="101"/>
      <c r="J84" s="101"/>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16"/>
      <c r="AM84" s="16"/>
      <c r="AN84" s="16"/>
      <c r="AO84" s="16"/>
      <c r="AP84" s="16"/>
      <c r="AQ84" s="16"/>
      <c r="AR84" s="16"/>
      <c r="AS84" s="16"/>
      <c r="AT84" s="16"/>
      <c r="AU84" s="16"/>
      <c r="AV84" s="16"/>
      <c r="AW84" s="16"/>
      <c r="AX84" s="16"/>
      <c r="AY84" s="16"/>
      <c r="AZ84" s="16"/>
      <c r="BA84" s="16"/>
      <c r="BB84" s="16"/>
      <c r="BC84" s="16"/>
      <c r="BD84" s="16"/>
      <c r="BE84" s="16"/>
      <c r="BF84" s="16"/>
      <c r="BG84" s="94"/>
      <c r="BH84" s="94"/>
      <c r="BI84" s="94"/>
      <c r="BJ84" s="94"/>
      <c r="BK84" s="94"/>
      <c r="BL84" s="94"/>
      <c r="BM84" s="94"/>
      <c r="BN84" s="94"/>
      <c r="BO84" s="94"/>
      <c r="BP84" s="94"/>
      <c r="BQ84" s="94"/>
      <c r="BR84" s="94"/>
      <c r="BS84" s="94"/>
      <c r="BT84" s="94"/>
      <c r="BU84" s="94"/>
      <c r="BV84" s="94"/>
      <c r="BW84" s="94"/>
      <c r="BX84" s="94"/>
      <c r="BY84" s="94"/>
      <c r="BZ84" s="94"/>
      <c r="CA84" s="94"/>
      <c r="CB84" s="94"/>
      <c r="CC84" s="94"/>
      <c r="CD84" s="94"/>
      <c r="CE84" s="94"/>
      <c r="CF84" s="94"/>
      <c r="CG84" s="94"/>
      <c r="CH84" s="94"/>
      <c r="CI84" s="94"/>
      <c r="CJ84" s="94"/>
      <c r="CK84" s="94"/>
      <c r="CL84" s="94"/>
      <c r="CM84" s="94"/>
    </row>
    <row r="85" spans="1:101" s="18" customFormat="1" ht="9.9499999999999993" customHeight="1" x14ac:dyDescent="0.2">
      <c r="A85" s="100"/>
      <c r="B85" s="101"/>
      <c r="C85" s="101"/>
      <c r="D85" s="101"/>
      <c r="E85" s="101"/>
      <c r="F85" s="101"/>
      <c r="G85" s="101"/>
      <c r="H85" s="101"/>
      <c r="I85" s="101"/>
      <c r="J85" s="101"/>
      <c r="K85" s="94"/>
      <c r="L85" s="94"/>
      <c r="M85" s="94"/>
      <c r="N85" s="94"/>
      <c r="O85" s="94"/>
      <c r="P85" s="94"/>
      <c r="Q85" s="94"/>
      <c r="R85" s="94"/>
      <c r="S85" s="94"/>
      <c r="T85" s="94"/>
      <c r="U85" s="94"/>
      <c r="V85" s="94"/>
      <c r="W85" s="94"/>
      <c r="X85" s="94"/>
      <c r="Y85" s="94"/>
      <c r="Z85" s="94"/>
      <c r="AA85" s="94"/>
      <c r="AB85" s="94"/>
      <c r="AC85" s="94"/>
      <c r="AD85" s="94"/>
      <c r="AE85" s="94"/>
      <c r="AF85" s="94"/>
      <c r="AG85" s="94"/>
      <c r="AH85" s="94"/>
      <c r="AI85" s="94"/>
      <c r="AJ85" s="94"/>
      <c r="AK85" s="94"/>
      <c r="AL85" s="16"/>
      <c r="AM85" s="16"/>
      <c r="AN85" s="16"/>
      <c r="AO85" s="16"/>
      <c r="AP85" s="16"/>
      <c r="AQ85" s="16"/>
      <c r="AR85" s="16"/>
      <c r="AS85" s="16"/>
      <c r="AT85" s="16"/>
      <c r="AU85" s="16"/>
      <c r="AV85" s="16"/>
      <c r="AW85" s="16"/>
      <c r="AX85" s="16"/>
      <c r="AY85" s="16"/>
      <c r="AZ85" s="16"/>
      <c r="BA85" s="16"/>
      <c r="BB85" s="16"/>
      <c r="BC85" s="16"/>
      <c r="BD85" s="16"/>
      <c r="BE85" s="16"/>
      <c r="BF85" s="16"/>
      <c r="BG85" s="94"/>
      <c r="BH85" s="94"/>
      <c r="BI85" s="94"/>
      <c r="BJ85" s="94"/>
      <c r="BK85" s="94"/>
      <c r="BL85" s="94"/>
      <c r="BM85" s="94"/>
      <c r="BN85" s="94"/>
      <c r="BO85" s="94"/>
      <c r="BP85" s="94"/>
      <c r="BQ85" s="94"/>
      <c r="BR85" s="94"/>
      <c r="BS85" s="94"/>
      <c r="BT85" s="94"/>
      <c r="BU85" s="94"/>
      <c r="BV85" s="94"/>
      <c r="BW85" s="94"/>
      <c r="BX85" s="94"/>
      <c r="BY85" s="94"/>
      <c r="BZ85" s="94"/>
      <c r="CA85" s="94"/>
      <c r="CB85" s="94"/>
      <c r="CC85" s="94"/>
      <c r="CD85" s="94"/>
      <c r="CE85" s="94"/>
      <c r="CF85" s="94"/>
      <c r="CG85" s="94"/>
      <c r="CH85" s="94"/>
      <c r="CI85" s="94"/>
      <c r="CJ85" s="94"/>
      <c r="CK85" s="94"/>
      <c r="CL85" s="94"/>
      <c r="CM85" s="94"/>
    </row>
    <row r="86" spans="1:101" s="18" customFormat="1" ht="9.9499999999999993" customHeight="1" x14ac:dyDescent="0.2">
      <c r="A86" s="100"/>
      <c r="B86" s="101"/>
      <c r="C86" s="101"/>
      <c r="D86" s="101"/>
      <c r="E86" s="101"/>
      <c r="F86" s="101"/>
      <c r="G86" s="101"/>
      <c r="H86" s="101"/>
      <c r="I86" s="101"/>
      <c r="J86" s="101"/>
      <c r="K86" s="94"/>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4"/>
      <c r="AK86" s="94"/>
      <c r="AL86" s="16"/>
      <c r="AM86" s="16"/>
      <c r="AN86" s="16"/>
      <c r="AO86" s="16"/>
      <c r="AP86" s="16"/>
      <c r="AQ86" s="16"/>
      <c r="AR86" s="16"/>
      <c r="AS86" s="16"/>
      <c r="AT86" s="16"/>
      <c r="AU86" s="16"/>
      <c r="AV86" s="16"/>
      <c r="AW86" s="16"/>
      <c r="AX86" s="16"/>
      <c r="AY86" s="16"/>
      <c r="AZ86" s="16"/>
      <c r="BA86" s="16"/>
      <c r="BB86" s="16"/>
      <c r="BC86" s="16"/>
      <c r="BD86" s="16"/>
      <c r="BE86" s="16"/>
      <c r="BF86" s="16"/>
      <c r="BG86" s="94"/>
      <c r="BH86" s="94"/>
      <c r="BI86" s="94"/>
      <c r="BJ86" s="94"/>
      <c r="BK86" s="94"/>
      <c r="BL86" s="94"/>
      <c r="BM86" s="94"/>
      <c r="BN86" s="94"/>
      <c r="BO86" s="94"/>
      <c r="BP86" s="94"/>
      <c r="BQ86" s="94"/>
      <c r="BR86" s="94"/>
      <c r="BS86" s="94"/>
      <c r="BT86" s="94"/>
      <c r="BU86" s="94"/>
      <c r="BV86" s="94"/>
      <c r="BW86" s="94"/>
      <c r="BX86" s="94"/>
      <c r="BY86" s="94"/>
      <c r="BZ86" s="94"/>
      <c r="CA86" s="94"/>
      <c r="CB86" s="94"/>
      <c r="CC86" s="94"/>
      <c r="CD86" s="94"/>
      <c r="CE86" s="94"/>
      <c r="CF86" s="94"/>
      <c r="CG86" s="94"/>
      <c r="CH86" s="94"/>
      <c r="CI86" s="94"/>
      <c r="CJ86" s="94"/>
      <c r="CK86" s="94"/>
      <c r="CL86" s="94"/>
      <c r="CM86" s="94"/>
    </row>
    <row r="87" spans="1:101" s="18" customFormat="1" ht="9.9499999999999993" customHeight="1" x14ac:dyDescent="0.2">
      <c r="A87" s="100"/>
      <c r="B87" s="101"/>
      <c r="C87" s="101"/>
      <c r="D87" s="101"/>
      <c r="E87" s="101"/>
      <c r="F87" s="101"/>
      <c r="G87" s="101"/>
      <c r="H87" s="101"/>
      <c r="I87" s="101"/>
      <c r="J87" s="101"/>
      <c r="K87" s="94"/>
      <c r="L87" s="94"/>
      <c r="M87" s="94"/>
      <c r="N87" s="94"/>
      <c r="O87" s="94"/>
      <c r="P87" s="94"/>
      <c r="Q87" s="94"/>
      <c r="R87" s="94"/>
      <c r="S87" s="94"/>
      <c r="T87" s="94"/>
      <c r="U87" s="94"/>
      <c r="V87" s="94"/>
      <c r="W87" s="94"/>
      <c r="X87" s="94"/>
      <c r="Y87" s="94"/>
      <c r="Z87" s="94"/>
      <c r="AA87" s="94"/>
      <c r="AB87" s="94"/>
      <c r="AC87" s="94"/>
      <c r="AD87" s="94"/>
      <c r="AE87" s="94"/>
      <c r="AF87" s="94"/>
      <c r="AG87" s="94"/>
      <c r="AH87" s="94"/>
      <c r="AI87" s="94"/>
      <c r="AJ87" s="94"/>
      <c r="AK87" s="94"/>
      <c r="AL87" s="16"/>
      <c r="AM87" s="16"/>
      <c r="AN87" s="16"/>
      <c r="AO87" s="16"/>
      <c r="AP87" s="16"/>
      <c r="AQ87" s="16"/>
      <c r="AR87" s="16"/>
      <c r="AS87" s="16"/>
      <c r="AT87" s="16"/>
      <c r="AU87" s="16"/>
      <c r="AV87" s="16"/>
      <c r="AW87" s="16"/>
      <c r="AX87" s="16"/>
      <c r="AY87" s="16"/>
      <c r="AZ87" s="16"/>
      <c r="BA87" s="16"/>
      <c r="BB87" s="16"/>
      <c r="BC87" s="16"/>
      <c r="BD87" s="16"/>
      <c r="BE87" s="16"/>
      <c r="BF87" s="16"/>
      <c r="BG87" s="94"/>
      <c r="BH87" s="94"/>
      <c r="BI87" s="94"/>
      <c r="BJ87" s="94"/>
      <c r="BK87" s="94"/>
      <c r="BL87" s="94"/>
      <c r="BM87" s="94"/>
      <c r="BN87" s="94"/>
      <c r="BO87" s="94"/>
      <c r="BP87" s="94"/>
      <c r="BQ87" s="94"/>
      <c r="BR87" s="94"/>
      <c r="BS87" s="94"/>
      <c r="BT87" s="94"/>
      <c r="BU87" s="94"/>
      <c r="BV87" s="94"/>
      <c r="BW87" s="94"/>
      <c r="BX87" s="94"/>
      <c r="BY87" s="94"/>
      <c r="BZ87" s="94"/>
      <c r="CA87" s="94"/>
      <c r="CB87" s="94"/>
      <c r="CC87" s="94"/>
      <c r="CD87" s="94"/>
      <c r="CE87" s="94"/>
      <c r="CF87" s="94"/>
      <c r="CG87" s="94"/>
      <c r="CH87" s="94"/>
      <c r="CI87" s="94"/>
      <c r="CJ87" s="94"/>
      <c r="CK87" s="94"/>
      <c r="CL87" s="94"/>
      <c r="CM87" s="94"/>
    </row>
    <row r="88" spans="1:101" s="18" customFormat="1" ht="9.9499999999999993" customHeight="1" x14ac:dyDescent="0.2">
      <c r="B88" s="16"/>
      <c r="C88" s="16"/>
      <c r="D88" s="16"/>
      <c r="E88" s="16"/>
      <c r="F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row>
    <row r="89" spans="1:101" ht="9.9499999999999993" customHeight="1" x14ac:dyDescent="0.2">
      <c r="A89" s="102"/>
      <c r="B89" s="101"/>
      <c r="C89" s="101"/>
      <c r="D89" s="101"/>
      <c r="E89" s="101"/>
      <c r="F89" s="101"/>
      <c r="G89" s="101"/>
      <c r="H89" s="101"/>
      <c r="I89" s="101"/>
      <c r="J89" s="101"/>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16"/>
      <c r="AM89" s="16"/>
      <c r="AN89" s="16"/>
      <c r="AO89" s="16"/>
      <c r="AP89" s="16"/>
      <c r="AQ89" s="16"/>
      <c r="AR89" s="16"/>
      <c r="AS89" s="16"/>
      <c r="AT89" s="16"/>
      <c r="AU89" s="16"/>
      <c r="AV89" s="16"/>
      <c r="AW89" s="16"/>
      <c r="AX89" s="16"/>
      <c r="AY89" s="16"/>
      <c r="AZ89" s="16"/>
      <c r="BA89" s="16"/>
      <c r="BB89" s="16"/>
      <c r="BC89" s="16"/>
      <c r="BD89" s="16"/>
      <c r="BE89" s="16"/>
      <c r="BF89" s="16"/>
      <c r="BG89" s="94"/>
      <c r="BH89" s="94"/>
      <c r="BI89" s="94"/>
      <c r="BJ89" s="94"/>
      <c r="BK89" s="94"/>
      <c r="BL89" s="94"/>
      <c r="BM89" s="94"/>
      <c r="BN89" s="94"/>
      <c r="BO89" s="94"/>
      <c r="BP89" s="94"/>
      <c r="BQ89" s="94"/>
      <c r="BR89" s="94"/>
      <c r="BS89" s="94"/>
      <c r="BT89" s="94"/>
      <c r="BU89" s="94"/>
      <c r="BV89" s="94"/>
      <c r="BW89" s="94"/>
      <c r="BX89" s="94"/>
      <c r="BY89" s="94"/>
      <c r="BZ89" s="94"/>
      <c r="CA89" s="94"/>
      <c r="CB89" s="94"/>
      <c r="CC89" s="94"/>
      <c r="CD89" s="94"/>
      <c r="CE89" s="94"/>
      <c r="CF89" s="94"/>
      <c r="CG89" s="94"/>
      <c r="CH89" s="94"/>
      <c r="CI89" s="94"/>
      <c r="CJ89" s="94"/>
      <c r="CK89" s="94"/>
      <c r="CL89" s="94"/>
      <c r="CM89" s="94"/>
      <c r="CP89" s="8"/>
      <c r="CQ89" s="8"/>
      <c r="CR89" s="8"/>
      <c r="CS89" s="8"/>
      <c r="CT89" s="8"/>
      <c r="CU89" s="8"/>
      <c r="CV89" s="8"/>
      <c r="CW89" s="8"/>
    </row>
    <row r="90" spans="1:101" s="18" customFormat="1" ht="9.9499999999999993" customHeight="1" x14ac:dyDescent="0.2">
      <c r="A90" s="100"/>
      <c r="B90" s="101"/>
      <c r="C90" s="101"/>
      <c r="D90" s="101"/>
      <c r="E90" s="101"/>
      <c r="F90" s="101"/>
      <c r="G90" s="101"/>
      <c r="H90" s="101"/>
      <c r="I90" s="101"/>
      <c r="J90" s="101"/>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16"/>
      <c r="AM90" s="16"/>
      <c r="AN90" s="16"/>
      <c r="AO90" s="16"/>
      <c r="AP90" s="16"/>
      <c r="AQ90" s="16"/>
      <c r="AR90" s="16"/>
      <c r="AS90" s="16"/>
      <c r="AT90" s="16"/>
      <c r="AU90" s="16"/>
      <c r="AV90" s="16"/>
      <c r="AW90" s="16"/>
      <c r="AX90" s="16"/>
      <c r="AY90" s="16"/>
      <c r="AZ90" s="16"/>
      <c r="BA90" s="16"/>
      <c r="BB90" s="16"/>
      <c r="BC90" s="16"/>
      <c r="BD90" s="16"/>
      <c r="BE90" s="16"/>
      <c r="BF90" s="16"/>
      <c r="BG90" s="94"/>
      <c r="BH90" s="94"/>
      <c r="BI90" s="94"/>
      <c r="BJ90" s="94"/>
      <c r="BK90" s="94"/>
      <c r="BL90" s="94"/>
      <c r="BM90" s="94"/>
      <c r="BN90" s="94"/>
      <c r="BO90" s="94"/>
      <c r="BP90" s="94"/>
      <c r="BQ90" s="94"/>
      <c r="BR90" s="94"/>
      <c r="BS90" s="94"/>
      <c r="BT90" s="94"/>
      <c r="BU90" s="94"/>
      <c r="BV90" s="94"/>
      <c r="BW90" s="94"/>
      <c r="BX90" s="94"/>
      <c r="BY90" s="94"/>
      <c r="BZ90" s="94"/>
      <c r="CA90" s="94"/>
      <c r="CB90" s="94"/>
      <c r="CC90" s="94"/>
      <c r="CD90" s="94"/>
      <c r="CE90" s="94"/>
      <c r="CF90" s="94"/>
      <c r="CG90" s="94"/>
      <c r="CH90" s="94"/>
      <c r="CI90" s="94"/>
      <c r="CJ90" s="94"/>
      <c r="CK90" s="94"/>
      <c r="CL90" s="94"/>
      <c r="CM90" s="94"/>
    </row>
    <row r="91" spans="1:101" s="18" customFormat="1" ht="9.9499999999999993" customHeight="1" x14ac:dyDescent="0.2">
      <c r="A91" s="100"/>
      <c r="B91" s="101"/>
      <c r="C91" s="101"/>
      <c r="D91" s="101"/>
      <c r="E91" s="101"/>
      <c r="F91" s="101"/>
      <c r="G91" s="101"/>
      <c r="H91" s="101"/>
      <c r="I91" s="101"/>
      <c r="J91" s="101"/>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4"/>
      <c r="AL91" s="16"/>
      <c r="AM91" s="16"/>
      <c r="AN91" s="16"/>
      <c r="AO91" s="16"/>
      <c r="AP91" s="16"/>
      <c r="AQ91" s="16"/>
      <c r="AR91" s="16"/>
      <c r="AS91" s="16"/>
      <c r="AT91" s="16"/>
      <c r="AU91" s="16"/>
      <c r="AV91" s="16"/>
      <c r="AW91" s="16"/>
      <c r="AX91" s="16"/>
      <c r="AY91" s="16"/>
      <c r="AZ91" s="16"/>
      <c r="BA91" s="16"/>
      <c r="BB91" s="16"/>
      <c r="BC91" s="16"/>
      <c r="BD91" s="16"/>
      <c r="BE91" s="16"/>
      <c r="BF91" s="16"/>
      <c r="BG91" s="94"/>
      <c r="BH91" s="94"/>
      <c r="BI91" s="94"/>
      <c r="BJ91" s="94"/>
      <c r="BK91" s="94"/>
      <c r="BL91" s="94"/>
      <c r="BM91" s="94"/>
      <c r="BN91" s="94"/>
      <c r="BO91" s="94"/>
      <c r="BP91" s="94"/>
      <c r="BQ91" s="94"/>
      <c r="BR91" s="94"/>
      <c r="BS91" s="94"/>
      <c r="BT91" s="94"/>
      <c r="BU91" s="94"/>
      <c r="BV91" s="94"/>
      <c r="BW91" s="94"/>
      <c r="BX91" s="94"/>
      <c r="BY91" s="94"/>
      <c r="BZ91" s="94"/>
      <c r="CA91" s="94"/>
      <c r="CB91" s="94"/>
      <c r="CC91" s="94"/>
      <c r="CD91" s="94"/>
      <c r="CE91" s="94"/>
      <c r="CF91" s="94"/>
      <c r="CG91" s="94"/>
      <c r="CH91" s="94"/>
      <c r="CI91" s="94"/>
      <c r="CJ91" s="94"/>
      <c r="CK91" s="94"/>
      <c r="CL91" s="94"/>
      <c r="CM91" s="94"/>
    </row>
    <row r="92" spans="1:101" s="18" customFormat="1" ht="9.9499999999999993" customHeight="1" x14ac:dyDescent="0.2">
      <c r="A92" s="100"/>
      <c r="B92" s="101"/>
      <c r="C92" s="101"/>
      <c r="D92" s="101"/>
      <c r="E92" s="101"/>
      <c r="F92" s="101"/>
      <c r="G92" s="101"/>
      <c r="H92" s="101"/>
      <c r="I92" s="101"/>
      <c r="J92" s="101"/>
      <c r="K92" s="94"/>
      <c r="L92" s="94"/>
      <c r="M92" s="94"/>
      <c r="N92" s="94"/>
      <c r="O92" s="94"/>
      <c r="P92" s="94"/>
      <c r="Q92" s="94"/>
      <c r="R92" s="94"/>
      <c r="S92" s="94"/>
      <c r="T92" s="94"/>
      <c r="U92" s="94"/>
      <c r="V92" s="94"/>
      <c r="W92" s="94"/>
      <c r="X92" s="94"/>
      <c r="Y92" s="94"/>
      <c r="Z92" s="94"/>
      <c r="AA92" s="94"/>
      <c r="AB92" s="94"/>
      <c r="AC92" s="94"/>
      <c r="AD92" s="94"/>
      <c r="AE92" s="94"/>
      <c r="AF92" s="94"/>
      <c r="AG92" s="94"/>
      <c r="AH92" s="94"/>
      <c r="AI92" s="94"/>
      <c r="AJ92" s="94"/>
      <c r="AK92" s="94"/>
      <c r="AL92" s="16"/>
      <c r="AM92" s="16"/>
      <c r="AN92" s="16"/>
      <c r="AO92" s="16"/>
      <c r="AP92" s="16"/>
      <c r="AQ92" s="16"/>
      <c r="AR92" s="16"/>
      <c r="AS92" s="16"/>
      <c r="AT92" s="16"/>
      <c r="AU92" s="16"/>
      <c r="AV92" s="16"/>
      <c r="AW92" s="16"/>
      <c r="AX92" s="16"/>
      <c r="AY92" s="16"/>
      <c r="AZ92" s="16"/>
      <c r="BA92" s="16"/>
      <c r="BB92" s="16"/>
      <c r="BC92" s="16"/>
      <c r="BD92" s="16"/>
      <c r="BE92" s="16"/>
      <c r="BF92" s="16"/>
      <c r="BG92" s="94"/>
      <c r="BH92" s="94"/>
      <c r="BI92" s="94"/>
      <c r="BJ92" s="94"/>
      <c r="BK92" s="94"/>
      <c r="BL92" s="94"/>
      <c r="BM92" s="94"/>
      <c r="BN92" s="94"/>
      <c r="BO92" s="94"/>
      <c r="BP92" s="94"/>
      <c r="BQ92" s="94"/>
      <c r="BR92" s="94"/>
      <c r="BS92" s="94"/>
      <c r="BT92" s="94"/>
      <c r="BU92" s="94"/>
      <c r="BV92" s="94"/>
      <c r="BW92" s="94"/>
      <c r="BX92" s="94"/>
      <c r="BY92" s="94"/>
      <c r="BZ92" s="94"/>
      <c r="CA92" s="94"/>
      <c r="CB92" s="94"/>
      <c r="CC92" s="94"/>
      <c r="CD92" s="94"/>
      <c r="CE92" s="94"/>
      <c r="CF92" s="94"/>
      <c r="CG92" s="94"/>
      <c r="CH92" s="94"/>
      <c r="CI92" s="94"/>
      <c r="CJ92" s="94"/>
      <c r="CK92" s="94"/>
      <c r="CL92" s="94"/>
      <c r="CM92" s="94"/>
    </row>
    <row r="93" spans="1:101" s="18" customFormat="1" ht="9.9499999999999993" customHeight="1" x14ac:dyDescent="0.2"/>
    <row r="94" spans="1:101" s="18" customFormat="1" ht="9.9499999999999993" customHeight="1" x14ac:dyDescent="0.2">
      <c r="A94" s="99"/>
      <c r="B94" s="101"/>
      <c r="C94" s="101"/>
      <c r="D94" s="101"/>
      <c r="E94" s="101"/>
      <c r="F94" s="101"/>
      <c r="G94" s="101"/>
      <c r="H94" s="101"/>
      <c r="I94" s="101"/>
      <c r="J94" s="101"/>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4"/>
      <c r="AK94" s="94"/>
      <c r="AL94" s="16"/>
      <c r="AM94" s="16"/>
      <c r="AN94" s="16"/>
      <c r="AO94" s="16"/>
      <c r="AP94" s="16"/>
      <c r="AQ94" s="16"/>
      <c r="AR94" s="16"/>
      <c r="AS94" s="16"/>
      <c r="AT94" s="16"/>
      <c r="AU94" s="16"/>
      <c r="AV94" s="16"/>
      <c r="AW94" s="16"/>
      <c r="AX94" s="16"/>
      <c r="AY94" s="16"/>
      <c r="AZ94" s="16"/>
      <c r="BA94" s="16"/>
      <c r="BB94" s="16"/>
      <c r="BC94" s="16"/>
      <c r="BD94" s="16"/>
      <c r="BE94" s="16"/>
      <c r="BF94" s="16"/>
      <c r="BG94" s="94"/>
      <c r="BH94" s="94"/>
      <c r="BI94" s="94"/>
      <c r="BJ94" s="94"/>
      <c r="BK94" s="94"/>
      <c r="BL94" s="94"/>
      <c r="BM94" s="94"/>
      <c r="BN94" s="94"/>
      <c r="BO94" s="94"/>
      <c r="BP94" s="94"/>
      <c r="BQ94" s="94"/>
      <c r="BR94" s="94"/>
      <c r="BS94" s="94"/>
      <c r="BT94" s="94"/>
      <c r="BU94" s="94"/>
      <c r="BV94" s="94"/>
      <c r="BW94" s="94"/>
      <c r="BX94" s="94"/>
      <c r="BY94" s="94"/>
      <c r="BZ94" s="94"/>
      <c r="CA94" s="94"/>
      <c r="CB94" s="94"/>
      <c r="CC94" s="94"/>
      <c r="CD94" s="94"/>
      <c r="CE94" s="94"/>
      <c r="CF94" s="94"/>
      <c r="CG94" s="94"/>
      <c r="CH94" s="94"/>
      <c r="CI94" s="94"/>
      <c r="CJ94" s="94"/>
      <c r="CK94" s="94"/>
      <c r="CL94" s="94"/>
      <c r="CM94" s="94"/>
    </row>
    <row r="95" spans="1:101" ht="9.9499999999999993" customHeight="1" x14ac:dyDescent="0.2">
      <c r="A95" s="100"/>
      <c r="B95" s="101"/>
      <c r="C95" s="101"/>
      <c r="D95" s="101"/>
      <c r="E95" s="101"/>
      <c r="F95" s="101"/>
      <c r="G95" s="101"/>
      <c r="H95" s="101"/>
      <c r="I95" s="101"/>
      <c r="J95" s="101"/>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16"/>
      <c r="AM95" s="16"/>
      <c r="AN95" s="16"/>
      <c r="AO95" s="16"/>
      <c r="AP95" s="16"/>
      <c r="AQ95" s="16"/>
      <c r="AR95" s="16"/>
      <c r="AS95" s="16"/>
      <c r="AT95" s="16"/>
      <c r="AU95" s="16"/>
      <c r="AV95" s="16"/>
      <c r="AW95" s="16"/>
      <c r="AX95" s="16"/>
      <c r="AY95" s="16"/>
      <c r="AZ95" s="16"/>
      <c r="BA95" s="16"/>
      <c r="BB95" s="16"/>
      <c r="BC95" s="16"/>
      <c r="BD95" s="16"/>
      <c r="BE95" s="16"/>
      <c r="BF95" s="16"/>
      <c r="BG95" s="94"/>
      <c r="BH95" s="94"/>
      <c r="BI95" s="94"/>
      <c r="BJ95" s="94"/>
      <c r="BK95" s="94"/>
      <c r="BL95" s="94"/>
      <c r="BM95" s="94"/>
      <c r="BN95" s="94"/>
      <c r="BO95" s="94"/>
      <c r="BP95" s="94"/>
      <c r="BQ95" s="94"/>
      <c r="BR95" s="94"/>
      <c r="BS95" s="94"/>
      <c r="BT95" s="94"/>
      <c r="BU95" s="94"/>
      <c r="BV95" s="94"/>
      <c r="BW95" s="94"/>
      <c r="BX95" s="94"/>
      <c r="BY95" s="94"/>
      <c r="BZ95" s="94"/>
      <c r="CA95" s="94"/>
      <c r="CB95" s="94"/>
      <c r="CC95" s="94"/>
      <c r="CD95" s="94"/>
      <c r="CE95" s="94"/>
      <c r="CF95" s="94"/>
      <c r="CG95" s="94"/>
      <c r="CH95" s="94"/>
      <c r="CI95" s="94"/>
      <c r="CJ95" s="94"/>
      <c r="CK95" s="94"/>
      <c r="CL95" s="94"/>
      <c r="CM95" s="94"/>
      <c r="CP95" s="8"/>
      <c r="CQ95" s="8"/>
      <c r="CR95" s="8"/>
      <c r="CS95" s="8"/>
      <c r="CT95" s="8"/>
      <c r="CU95" s="8"/>
      <c r="CV95" s="8"/>
      <c r="CW95" s="8"/>
    </row>
    <row r="96" spans="1:101" s="18" customFormat="1" ht="9.9499999999999993" customHeight="1" x14ac:dyDescent="0.2">
      <c r="A96" s="100"/>
      <c r="B96" s="101"/>
      <c r="C96" s="101"/>
      <c r="D96" s="101"/>
      <c r="E96" s="101"/>
      <c r="F96" s="101"/>
      <c r="G96" s="101"/>
      <c r="H96" s="101"/>
      <c r="I96" s="101"/>
      <c r="J96" s="101"/>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16"/>
      <c r="AM96" s="16"/>
      <c r="AN96" s="16"/>
      <c r="AO96" s="16"/>
      <c r="AP96" s="16"/>
      <c r="AQ96" s="16"/>
      <c r="AR96" s="16"/>
      <c r="AS96" s="16"/>
      <c r="AT96" s="16"/>
      <c r="AU96" s="16"/>
      <c r="AV96" s="16"/>
      <c r="AW96" s="16"/>
      <c r="AX96" s="16"/>
      <c r="AY96" s="16"/>
      <c r="AZ96" s="16"/>
      <c r="BA96" s="16"/>
      <c r="BB96" s="16"/>
      <c r="BC96" s="16"/>
      <c r="BD96" s="16"/>
      <c r="BE96" s="16"/>
      <c r="BF96" s="16"/>
      <c r="BG96" s="94"/>
      <c r="BH96" s="94"/>
      <c r="BI96" s="94"/>
      <c r="BJ96" s="94"/>
      <c r="BK96" s="94"/>
      <c r="BL96" s="94"/>
      <c r="BM96" s="94"/>
      <c r="BN96" s="94"/>
      <c r="BO96" s="94"/>
      <c r="BP96" s="94"/>
      <c r="BQ96" s="94"/>
      <c r="BR96" s="94"/>
      <c r="BS96" s="94"/>
      <c r="BT96" s="94"/>
      <c r="BU96" s="94"/>
      <c r="BV96" s="94"/>
      <c r="BW96" s="94"/>
      <c r="BX96" s="94"/>
      <c r="BY96" s="94"/>
      <c r="BZ96" s="94"/>
      <c r="CA96" s="94"/>
      <c r="CB96" s="94"/>
      <c r="CC96" s="94"/>
      <c r="CD96" s="94"/>
      <c r="CE96" s="94"/>
      <c r="CF96" s="94"/>
      <c r="CG96" s="94"/>
      <c r="CH96" s="94"/>
      <c r="CI96" s="94"/>
      <c r="CJ96" s="94"/>
      <c r="CK96" s="94"/>
      <c r="CL96" s="94"/>
      <c r="CM96" s="94"/>
    </row>
    <row r="97" spans="1:101" s="18" customFormat="1" ht="9.9499999999999993" customHeight="1" x14ac:dyDescent="0.2">
      <c r="A97" s="100"/>
      <c r="B97" s="101"/>
      <c r="C97" s="101"/>
      <c r="D97" s="101"/>
      <c r="E97" s="101"/>
      <c r="F97" s="101"/>
      <c r="G97" s="101"/>
      <c r="H97" s="101"/>
      <c r="I97" s="101"/>
      <c r="J97" s="101"/>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c r="AK97" s="94"/>
      <c r="AL97" s="16"/>
      <c r="AM97" s="16"/>
      <c r="AN97" s="16"/>
      <c r="AO97" s="16"/>
      <c r="AP97" s="16"/>
      <c r="AQ97" s="16"/>
      <c r="AR97" s="16"/>
      <c r="AS97" s="16"/>
      <c r="AT97" s="16"/>
      <c r="AU97" s="16"/>
      <c r="AV97" s="16"/>
      <c r="AW97" s="16"/>
      <c r="AX97" s="16"/>
      <c r="AY97" s="16"/>
      <c r="AZ97" s="16"/>
      <c r="BA97" s="16"/>
      <c r="BB97" s="16"/>
      <c r="BC97" s="16"/>
      <c r="BD97" s="16"/>
      <c r="BE97" s="16"/>
      <c r="BF97" s="16"/>
      <c r="BG97" s="94"/>
      <c r="BH97" s="94"/>
      <c r="BI97" s="94"/>
      <c r="BJ97" s="94"/>
      <c r="BK97" s="94"/>
      <c r="BL97" s="94"/>
      <c r="BM97" s="94"/>
      <c r="BN97" s="94"/>
      <c r="BO97" s="94"/>
      <c r="BP97" s="94"/>
      <c r="BQ97" s="94"/>
      <c r="BR97" s="94"/>
      <c r="BS97" s="94"/>
      <c r="BT97" s="94"/>
      <c r="BU97" s="94"/>
      <c r="BV97" s="94"/>
      <c r="BW97" s="94"/>
      <c r="BX97" s="94"/>
      <c r="BY97" s="94"/>
      <c r="BZ97" s="94"/>
      <c r="CA97" s="94"/>
      <c r="CB97" s="94"/>
      <c r="CC97" s="94"/>
      <c r="CD97" s="94"/>
      <c r="CE97" s="94"/>
      <c r="CF97" s="94"/>
      <c r="CG97" s="94"/>
      <c r="CH97" s="94"/>
      <c r="CI97" s="94"/>
      <c r="CJ97" s="94"/>
      <c r="CK97" s="94"/>
      <c r="CL97" s="94"/>
      <c r="CM97" s="94"/>
    </row>
    <row r="98" spans="1:101" s="18" customFormat="1" ht="9.9499999999999993" customHeight="1" x14ac:dyDescent="0.2">
      <c r="B98" s="16"/>
      <c r="C98" s="16"/>
      <c r="D98" s="16"/>
      <c r="E98" s="16"/>
      <c r="F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row>
    <row r="99" spans="1:101" s="18" customFormat="1" ht="9.9499999999999993" customHeight="1" x14ac:dyDescent="0.2">
      <c r="A99" s="99"/>
      <c r="B99" s="101"/>
      <c r="C99" s="101"/>
      <c r="D99" s="101"/>
      <c r="E99" s="101"/>
      <c r="F99" s="101"/>
      <c r="G99" s="101"/>
      <c r="H99" s="101"/>
      <c r="I99" s="101"/>
      <c r="J99" s="101"/>
      <c r="K99" s="94"/>
      <c r="L99" s="94"/>
      <c r="M99" s="94"/>
      <c r="N99" s="94"/>
      <c r="O99" s="94"/>
      <c r="P99" s="94"/>
      <c r="Q99" s="94"/>
      <c r="R99" s="94"/>
      <c r="S99" s="94"/>
      <c r="T99" s="94"/>
      <c r="U99" s="94"/>
      <c r="V99" s="94"/>
      <c r="W99" s="94"/>
      <c r="X99" s="94"/>
      <c r="Y99" s="94"/>
      <c r="Z99" s="94"/>
      <c r="AA99" s="94"/>
      <c r="AB99" s="94"/>
      <c r="AC99" s="94"/>
      <c r="AD99" s="94"/>
      <c r="AE99" s="94"/>
      <c r="AF99" s="94"/>
      <c r="AG99" s="94"/>
      <c r="AH99" s="94"/>
      <c r="AI99" s="94"/>
      <c r="AJ99" s="94"/>
      <c r="AK99" s="94"/>
      <c r="AL99" s="16"/>
      <c r="AM99" s="16"/>
      <c r="AN99" s="16"/>
      <c r="AO99" s="16"/>
      <c r="AP99" s="16"/>
      <c r="AQ99" s="16"/>
      <c r="AR99" s="16"/>
      <c r="AS99" s="16"/>
      <c r="AT99" s="16"/>
      <c r="AU99" s="16"/>
      <c r="AV99" s="16"/>
      <c r="AW99" s="16"/>
      <c r="AX99" s="16"/>
      <c r="AY99" s="16"/>
      <c r="AZ99" s="16"/>
      <c r="BA99" s="16"/>
      <c r="BB99" s="16"/>
      <c r="BC99" s="16"/>
      <c r="BD99" s="16"/>
      <c r="BE99" s="16"/>
      <c r="BF99" s="16"/>
      <c r="BG99" s="94"/>
      <c r="BH99" s="94"/>
      <c r="BI99" s="94"/>
      <c r="BJ99" s="94"/>
      <c r="BK99" s="94"/>
      <c r="BL99" s="94"/>
      <c r="BM99" s="94"/>
      <c r="BN99" s="94"/>
      <c r="BO99" s="94"/>
      <c r="BP99" s="94"/>
      <c r="BQ99" s="94"/>
      <c r="BR99" s="94"/>
      <c r="BS99" s="94"/>
      <c r="BT99" s="94"/>
      <c r="BU99" s="94"/>
      <c r="BV99" s="94"/>
      <c r="BW99" s="94"/>
      <c r="BX99" s="94"/>
      <c r="BY99" s="94"/>
      <c r="BZ99" s="94"/>
      <c r="CA99" s="94"/>
      <c r="CB99" s="94"/>
      <c r="CC99" s="94"/>
      <c r="CD99" s="94"/>
      <c r="CE99" s="94"/>
      <c r="CF99" s="94"/>
      <c r="CG99" s="94"/>
      <c r="CH99" s="94"/>
      <c r="CI99" s="94"/>
      <c r="CJ99" s="94"/>
      <c r="CK99" s="94"/>
      <c r="CL99" s="94"/>
      <c r="CM99" s="94"/>
    </row>
    <row r="100" spans="1:101" s="18" customFormat="1" ht="9.9499999999999993" customHeight="1" x14ac:dyDescent="0.2">
      <c r="A100" s="100"/>
      <c r="B100" s="101"/>
      <c r="C100" s="101"/>
      <c r="D100" s="101"/>
      <c r="E100" s="101"/>
      <c r="F100" s="101"/>
      <c r="G100" s="101"/>
      <c r="H100" s="101"/>
      <c r="I100" s="101"/>
      <c r="J100" s="101"/>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94"/>
      <c r="BH100" s="94"/>
      <c r="BI100" s="94"/>
      <c r="BJ100" s="94"/>
      <c r="BK100" s="94"/>
      <c r="BL100" s="94"/>
      <c r="BM100" s="94"/>
      <c r="BN100" s="94"/>
      <c r="BO100" s="94"/>
      <c r="BP100" s="94"/>
      <c r="BQ100" s="94"/>
      <c r="BR100" s="94"/>
      <c r="BS100" s="94"/>
      <c r="BT100" s="94"/>
      <c r="BU100" s="94"/>
      <c r="BV100" s="94"/>
      <c r="BW100" s="94"/>
      <c r="BX100" s="94"/>
      <c r="BY100" s="94"/>
      <c r="BZ100" s="94"/>
      <c r="CA100" s="94"/>
      <c r="CB100" s="94"/>
      <c r="CC100" s="94"/>
      <c r="CD100" s="94"/>
      <c r="CE100" s="94"/>
      <c r="CF100" s="94"/>
      <c r="CG100" s="94"/>
      <c r="CH100" s="94"/>
      <c r="CI100" s="94"/>
      <c r="CJ100" s="94"/>
      <c r="CK100" s="94"/>
      <c r="CL100" s="94"/>
      <c r="CM100" s="94"/>
    </row>
    <row r="101" spans="1:101" ht="9.9499999999999993" customHeight="1" x14ac:dyDescent="0.2">
      <c r="A101" s="100"/>
      <c r="B101" s="101"/>
      <c r="C101" s="101"/>
      <c r="D101" s="101"/>
      <c r="E101" s="101"/>
      <c r="F101" s="101"/>
      <c r="G101" s="101"/>
      <c r="H101" s="101"/>
      <c r="I101" s="101"/>
      <c r="J101" s="101"/>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4"/>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94"/>
      <c r="BH101" s="94"/>
      <c r="BI101" s="94"/>
      <c r="BJ101" s="94"/>
      <c r="BK101" s="94"/>
      <c r="BL101" s="94"/>
      <c r="BM101" s="94"/>
      <c r="BN101" s="94"/>
      <c r="BO101" s="94"/>
      <c r="BP101" s="94"/>
      <c r="BQ101" s="94"/>
      <c r="BR101" s="94"/>
      <c r="BS101" s="94"/>
      <c r="BT101" s="94"/>
      <c r="BU101" s="94"/>
      <c r="BV101" s="94"/>
      <c r="BW101" s="94"/>
      <c r="BX101" s="94"/>
      <c r="BY101" s="94"/>
      <c r="BZ101" s="94"/>
      <c r="CA101" s="94"/>
      <c r="CB101" s="94"/>
      <c r="CC101" s="94"/>
      <c r="CD101" s="94"/>
      <c r="CE101" s="94"/>
      <c r="CF101" s="94"/>
      <c r="CG101" s="94"/>
      <c r="CH101" s="94"/>
      <c r="CI101" s="94"/>
      <c r="CJ101" s="94"/>
      <c r="CK101" s="94"/>
      <c r="CL101" s="94"/>
      <c r="CM101" s="94"/>
      <c r="CP101" s="8"/>
      <c r="CQ101" s="8"/>
      <c r="CR101" s="8"/>
      <c r="CS101" s="8"/>
      <c r="CT101" s="8"/>
      <c r="CU101" s="8"/>
      <c r="CV101" s="8"/>
      <c r="CW101" s="8"/>
    </row>
    <row r="102" spans="1:101" ht="9.9499999999999993" customHeight="1" x14ac:dyDescent="0.2">
      <c r="A102" s="100"/>
      <c r="B102" s="101"/>
      <c r="C102" s="101"/>
      <c r="D102" s="101"/>
      <c r="E102" s="101"/>
      <c r="F102" s="101"/>
      <c r="G102" s="101"/>
      <c r="H102" s="101"/>
      <c r="I102" s="101"/>
      <c r="J102" s="101"/>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94"/>
      <c r="BH102" s="94"/>
      <c r="BI102" s="94"/>
      <c r="BJ102" s="94"/>
      <c r="BK102" s="94"/>
      <c r="BL102" s="94"/>
      <c r="BM102" s="94"/>
      <c r="BN102" s="94"/>
      <c r="BO102" s="94"/>
      <c r="BP102" s="94"/>
      <c r="BQ102" s="94"/>
      <c r="BR102" s="94"/>
      <c r="BS102" s="94"/>
      <c r="BT102" s="94"/>
      <c r="BU102" s="94"/>
      <c r="BV102" s="94"/>
      <c r="BW102" s="94"/>
      <c r="BX102" s="94"/>
      <c r="BY102" s="94"/>
      <c r="BZ102" s="94"/>
      <c r="CA102" s="94"/>
      <c r="CB102" s="94"/>
      <c r="CC102" s="94"/>
      <c r="CD102" s="94"/>
      <c r="CE102" s="94"/>
      <c r="CF102" s="94"/>
      <c r="CG102" s="94"/>
      <c r="CH102" s="94"/>
      <c r="CI102" s="94"/>
      <c r="CJ102" s="94"/>
      <c r="CK102" s="94"/>
      <c r="CL102" s="94"/>
      <c r="CM102" s="94"/>
    </row>
    <row r="103" spans="1:101" ht="9.9499999999999993" customHeight="1" x14ac:dyDescent="0.2">
      <c r="A103" s="16"/>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row>
    <row r="104" spans="1:101" ht="9.9499999999999993" customHeight="1" x14ac:dyDescent="0.2">
      <c r="A104" s="102"/>
      <c r="B104" s="101"/>
      <c r="C104" s="101"/>
      <c r="D104" s="101"/>
      <c r="E104" s="101"/>
      <c r="F104" s="101"/>
      <c r="G104" s="101"/>
      <c r="H104" s="101"/>
      <c r="I104" s="101"/>
      <c r="J104" s="101"/>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94"/>
      <c r="BH104" s="94"/>
      <c r="BI104" s="94"/>
      <c r="BJ104" s="94"/>
      <c r="BK104" s="94"/>
      <c r="BL104" s="94"/>
      <c r="BM104" s="94"/>
      <c r="BN104" s="94"/>
      <c r="BO104" s="94"/>
      <c r="BP104" s="94"/>
      <c r="BQ104" s="94"/>
      <c r="BR104" s="94"/>
      <c r="BS104" s="94"/>
      <c r="BT104" s="94"/>
      <c r="BU104" s="94"/>
      <c r="BV104" s="94"/>
      <c r="BW104" s="94"/>
      <c r="BX104" s="94"/>
      <c r="BY104" s="94"/>
      <c r="BZ104" s="94"/>
      <c r="CA104" s="94"/>
      <c r="CB104" s="94"/>
      <c r="CC104" s="94"/>
      <c r="CD104" s="94"/>
      <c r="CE104" s="94"/>
      <c r="CF104" s="94"/>
      <c r="CG104" s="94"/>
      <c r="CH104" s="94"/>
      <c r="CI104" s="94"/>
      <c r="CJ104" s="94"/>
      <c r="CK104" s="94"/>
      <c r="CL104" s="94"/>
      <c r="CM104" s="94"/>
    </row>
    <row r="105" spans="1:101" ht="9.9499999999999993" customHeight="1" x14ac:dyDescent="0.2">
      <c r="A105" s="100"/>
      <c r="B105" s="101"/>
      <c r="C105" s="101"/>
      <c r="D105" s="101"/>
      <c r="E105" s="101"/>
      <c r="F105" s="101"/>
      <c r="G105" s="101"/>
      <c r="H105" s="101"/>
      <c r="I105" s="101"/>
      <c r="J105" s="101"/>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94"/>
      <c r="BH105" s="94"/>
      <c r="BI105" s="94"/>
      <c r="BJ105" s="94"/>
      <c r="BK105" s="94"/>
      <c r="BL105" s="94"/>
      <c r="BM105" s="94"/>
      <c r="BN105" s="94"/>
      <c r="BO105" s="94"/>
      <c r="BP105" s="94"/>
      <c r="BQ105" s="94"/>
      <c r="BR105" s="94"/>
      <c r="BS105" s="94"/>
      <c r="BT105" s="94"/>
      <c r="BU105" s="94"/>
      <c r="BV105" s="94"/>
      <c r="BW105" s="94"/>
      <c r="BX105" s="94"/>
      <c r="BY105" s="94"/>
      <c r="BZ105" s="94"/>
      <c r="CA105" s="94"/>
      <c r="CB105" s="94"/>
      <c r="CC105" s="94"/>
      <c r="CD105" s="94"/>
      <c r="CE105" s="94"/>
      <c r="CF105" s="94"/>
      <c r="CG105" s="94"/>
      <c r="CH105" s="94"/>
      <c r="CI105" s="94"/>
      <c r="CJ105" s="94"/>
      <c r="CK105" s="94"/>
      <c r="CL105" s="94"/>
      <c r="CM105" s="94"/>
    </row>
    <row r="106" spans="1:101" ht="9.9499999999999993" customHeight="1" x14ac:dyDescent="0.2">
      <c r="A106" s="100"/>
      <c r="B106" s="101"/>
      <c r="C106" s="101"/>
      <c r="D106" s="101"/>
      <c r="E106" s="101"/>
      <c r="F106" s="101"/>
      <c r="G106" s="101"/>
      <c r="H106" s="101"/>
      <c r="I106" s="101"/>
      <c r="J106" s="101"/>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94"/>
      <c r="BH106" s="94"/>
      <c r="BI106" s="94"/>
      <c r="BJ106" s="94"/>
      <c r="BK106" s="94"/>
      <c r="BL106" s="94"/>
      <c r="BM106" s="94"/>
      <c r="BN106" s="94"/>
      <c r="BO106" s="94"/>
      <c r="BP106" s="94"/>
      <c r="BQ106" s="94"/>
      <c r="BR106" s="94"/>
      <c r="BS106" s="94"/>
      <c r="BT106" s="94"/>
      <c r="BU106" s="94"/>
      <c r="BV106" s="94"/>
      <c r="BW106" s="94"/>
      <c r="BX106" s="94"/>
      <c r="BY106" s="94"/>
      <c r="BZ106" s="94"/>
      <c r="CA106" s="94"/>
      <c r="CB106" s="94"/>
      <c r="CC106" s="94"/>
      <c r="CD106" s="94"/>
      <c r="CE106" s="94"/>
      <c r="CF106" s="94"/>
      <c r="CG106" s="94"/>
      <c r="CH106" s="94"/>
      <c r="CI106" s="94"/>
      <c r="CJ106" s="94"/>
      <c r="CK106" s="94"/>
      <c r="CL106" s="94"/>
      <c r="CM106" s="94"/>
    </row>
    <row r="107" spans="1:101" ht="9.9499999999999993" customHeight="1" x14ac:dyDescent="0.2">
      <c r="A107" s="100"/>
      <c r="B107" s="101"/>
      <c r="C107" s="101"/>
      <c r="D107" s="101"/>
      <c r="E107" s="101"/>
      <c r="F107" s="101"/>
      <c r="G107" s="101"/>
      <c r="H107" s="101"/>
      <c r="I107" s="101"/>
      <c r="J107" s="101"/>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94"/>
      <c r="BH107" s="94"/>
      <c r="BI107" s="94"/>
      <c r="BJ107" s="94"/>
      <c r="BK107" s="94"/>
      <c r="BL107" s="94"/>
      <c r="BM107" s="94"/>
      <c r="BN107" s="94"/>
      <c r="BO107" s="94"/>
      <c r="BP107" s="94"/>
      <c r="BQ107" s="94"/>
      <c r="BR107" s="94"/>
      <c r="BS107" s="94"/>
      <c r="BT107" s="94"/>
      <c r="BU107" s="94"/>
      <c r="BV107" s="94"/>
      <c r="BW107" s="94"/>
      <c r="BX107" s="94"/>
      <c r="BY107" s="94"/>
      <c r="BZ107" s="94"/>
      <c r="CA107" s="94"/>
      <c r="CB107" s="94"/>
      <c r="CC107" s="94"/>
      <c r="CD107" s="94"/>
      <c r="CE107" s="94"/>
      <c r="CF107" s="94"/>
      <c r="CG107" s="94"/>
      <c r="CH107" s="94"/>
      <c r="CI107" s="94"/>
      <c r="CJ107" s="94"/>
      <c r="CK107" s="94"/>
      <c r="CL107" s="94"/>
      <c r="CM107" s="94"/>
    </row>
    <row r="108" spans="1:101" ht="9.9499999999999993" customHeight="1" x14ac:dyDescent="0.2">
      <c r="A108" s="16"/>
      <c r="B108" s="16"/>
      <c r="C108" s="16"/>
      <c r="D108" s="16"/>
      <c r="E108" s="16"/>
      <c r="F108" s="16"/>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row>
    <row r="109" spans="1:101" ht="9.9499999999999993" customHeight="1"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row>
    <row r="110" spans="1:101" ht="9.9499999999999993" customHeight="1" x14ac:dyDescent="0.2"/>
    <row r="111" spans="1:101" ht="9.9499999999999993" customHeight="1" x14ac:dyDescent="0.2"/>
    <row r="112" spans="1:101" ht="9.9499999999999993" customHeight="1" x14ac:dyDescent="0.2"/>
    <row r="113" ht="9.9499999999999993" customHeight="1" x14ac:dyDescent="0.2"/>
    <row r="114" ht="9.9499999999999993" customHeight="1" x14ac:dyDescent="0.2"/>
    <row r="115" ht="9.9499999999999993" customHeight="1" x14ac:dyDescent="0.2"/>
    <row r="116" ht="9.9499999999999993" customHeight="1" x14ac:dyDescent="0.2"/>
    <row r="117" ht="9.9499999999999993" customHeight="1" x14ac:dyDescent="0.2"/>
    <row r="118" ht="9.9499999999999993" customHeight="1" x14ac:dyDescent="0.2"/>
    <row r="119" ht="9.9499999999999993" customHeight="1" x14ac:dyDescent="0.2"/>
    <row r="120" ht="9.9499999999999993" customHeight="1" x14ac:dyDescent="0.2"/>
    <row r="121" ht="9.9499999999999993" customHeight="1" x14ac:dyDescent="0.2"/>
    <row r="122" ht="9.9499999999999993" customHeight="1" x14ac:dyDescent="0.2"/>
    <row r="123" ht="9.9499999999999993" customHeight="1" x14ac:dyDescent="0.2"/>
    <row r="124" ht="9.9499999999999993" customHeight="1" x14ac:dyDescent="0.2"/>
    <row r="125" ht="9.9499999999999993" customHeight="1" x14ac:dyDescent="0.2"/>
    <row r="126" ht="9.9499999999999993" customHeight="1" x14ac:dyDescent="0.2"/>
    <row r="127" ht="9.9499999999999993" customHeight="1" x14ac:dyDescent="0.2"/>
    <row r="128" ht="9.9499999999999993" customHeight="1" x14ac:dyDescent="0.2"/>
    <row r="129" ht="9.9499999999999993" customHeight="1" x14ac:dyDescent="0.2"/>
    <row r="130" ht="9.9499999999999993" customHeight="1" x14ac:dyDescent="0.2"/>
    <row r="131" ht="9.9499999999999993" customHeight="1" x14ac:dyDescent="0.2"/>
    <row r="132" ht="9.9499999999999993" customHeight="1" x14ac:dyDescent="0.2"/>
    <row r="133" ht="9.9499999999999993" customHeight="1" x14ac:dyDescent="0.2"/>
    <row r="134" ht="9.9499999999999993" customHeight="1" x14ac:dyDescent="0.2"/>
    <row r="135" ht="9.9499999999999993" customHeight="1" x14ac:dyDescent="0.2"/>
    <row r="136" ht="9.9499999999999993" customHeight="1" x14ac:dyDescent="0.2"/>
    <row r="137" ht="9.9499999999999993" customHeight="1" x14ac:dyDescent="0.2"/>
    <row r="138" ht="9.9499999999999993" customHeight="1" x14ac:dyDescent="0.2"/>
    <row r="139" ht="9.9499999999999993" customHeight="1" x14ac:dyDescent="0.2"/>
    <row r="140" ht="9.9499999999999993" customHeight="1" x14ac:dyDescent="0.2"/>
    <row r="141" ht="9.9499999999999993" customHeight="1" x14ac:dyDescent="0.2"/>
    <row r="142" ht="9.9499999999999993" customHeight="1" x14ac:dyDescent="0.2"/>
    <row r="143" ht="9.9499999999999993" customHeight="1" x14ac:dyDescent="0.2"/>
    <row r="144" ht="9.9499999999999993" customHeight="1" x14ac:dyDescent="0.2"/>
    <row r="145" ht="9.9499999999999993" customHeight="1" x14ac:dyDescent="0.2"/>
    <row r="146" ht="9.9499999999999993" customHeight="1" x14ac:dyDescent="0.2"/>
    <row r="147" ht="9.9499999999999993" customHeight="1" x14ac:dyDescent="0.2"/>
    <row r="148" ht="9.9499999999999993" customHeight="1" x14ac:dyDescent="0.2"/>
    <row r="149" ht="9.9499999999999993" customHeight="1" x14ac:dyDescent="0.2"/>
    <row r="150" ht="9.9499999999999993" customHeight="1" x14ac:dyDescent="0.2"/>
    <row r="151" ht="9.9499999999999993" customHeight="1" x14ac:dyDescent="0.2"/>
    <row r="152" ht="9.9499999999999993" customHeight="1" x14ac:dyDescent="0.2"/>
    <row r="153" ht="9.9499999999999993" customHeight="1" x14ac:dyDescent="0.2"/>
    <row r="154" ht="9.9499999999999993" customHeight="1" x14ac:dyDescent="0.2"/>
    <row r="155" ht="9.9499999999999993" customHeight="1" x14ac:dyDescent="0.2"/>
    <row r="156" ht="9.9499999999999993" customHeight="1" x14ac:dyDescent="0.2"/>
    <row r="157" ht="9.9499999999999993" customHeight="1" x14ac:dyDescent="0.2"/>
    <row r="158" ht="9.9499999999999993" customHeight="1" x14ac:dyDescent="0.2"/>
    <row r="159" ht="9.9499999999999993" customHeight="1" x14ac:dyDescent="0.2"/>
    <row r="160" ht="9.9499999999999993" customHeight="1" x14ac:dyDescent="0.2"/>
    <row r="161" ht="9.9499999999999993" customHeight="1" x14ac:dyDescent="0.2"/>
    <row r="162" ht="9.9499999999999993" customHeight="1" x14ac:dyDescent="0.2"/>
    <row r="163" ht="9.9499999999999993" customHeight="1" x14ac:dyDescent="0.2"/>
    <row r="164" ht="9.9499999999999993" customHeight="1" x14ac:dyDescent="0.2"/>
    <row r="165" ht="9.9499999999999993" customHeight="1" x14ac:dyDescent="0.2"/>
    <row r="166" ht="9.9499999999999993" customHeight="1" x14ac:dyDescent="0.2"/>
    <row r="167" ht="9.9499999999999993" customHeight="1" x14ac:dyDescent="0.2"/>
    <row r="168" ht="9.9499999999999993" customHeight="1" x14ac:dyDescent="0.2"/>
    <row r="169" ht="9.9499999999999993" customHeight="1" x14ac:dyDescent="0.2"/>
    <row r="170" ht="9.9499999999999993" customHeight="1" x14ac:dyDescent="0.2"/>
    <row r="171" ht="9.9499999999999993" customHeight="1" x14ac:dyDescent="0.2"/>
    <row r="172" ht="9.9499999999999993" customHeight="1" x14ac:dyDescent="0.2"/>
    <row r="173" ht="9.9499999999999993" customHeight="1" x14ac:dyDescent="0.2"/>
    <row r="174" ht="9.9499999999999993" customHeight="1" x14ac:dyDescent="0.2"/>
    <row r="175" ht="9.9499999999999993" customHeight="1" x14ac:dyDescent="0.2"/>
    <row r="176" ht="9.9499999999999993" customHeight="1" x14ac:dyDescent="0.2"/>
    <row r="177" ht="9.9499999999999993" customHeight="1" x14ac:dyDescent="0.2"/>
    <row r="178" ht="9.9499999999999993" customHeight="1" x14ac:dyDescent="0.2"/>
    <row r="179" ht="9.9499999999999993" customHeight="1" x14ac:dyDescent="0.2"/>
    <row r="180" ht="9.9499999999999993" customHeight="1" x14ac:dyDescent="0.2"/>
    <row r="181" ht="9.9499999999999993" customHeight="1" x14ac:dyDescent="0.2"/>
    <row r="182" ht="9.9499999999999993" customHeight="1" x14ac:dyDescent="0.2"/>
    <row r="183" ht="9.9499999999999993" customHeight="1" x14ac:dyDescent="0.2"/>
    <row r="184" ht="9.9499999999999993" customHeight="1" x14ac:dyDescent="0.2"/>
    <row r="185" ht="9.9499999999999993" customHeight="1" x14ac:dyDescent="0.2"/>
    <row r="186" ht="9.9499999999999993" customHeight="1" x14ac:dyDescent="0.2"/>
    <row r="187" ht="9.9499999999999993" customHeight="1" x14ac:dyDescent="0.2"/>
    <row r="188" ht="9.9499999999999993" customHeight="1" x14ac:dyDescent="0.2"/>
    <row r="189" ht="9.9499999999999993" customHeight="1" x14ac:dyDescent="0.2"/>
    <row r="190" ht="9.9499999999999993" customHeight="1" x14ac:dyDescent="0.2"/>
    <row r="191" ht="9.9499999999999993" customHeight="1" x14ac:dyDescent="0.2"/>
    <row r="192" ht="9.9499999999999993" customHeight="1" x14ac:dyDescent="0.2"/>
    <row r="193" ht="9.9499999999999993" customHeight="1" x14ac:dyDescent="0.2"/>
    <row r="194" ht="9.9499999999999993" customHeight="1" x14ac:dyDescent="0.2"/>
    <row r="195" ht="9.9499999999999993" customHeight="1" x14ac:dyDescent="0.2"/>
    <row r="196" ht="9.9499999999999993" customHeight="1" x14ac:dyDescent="0.2"/>
    <row r="197" ht="9.9499999999999993" customHeight="1" x14ac:dyDescent="0.2"/>
    <row r="198" ht="9.9499999999999993" customHeight="1" x14ac:dyDescent="0.2"/>
    <row r="199" ht="9.9499999999999993" customHeight="1" x14ac:dyDescent="0.2"/>
    <row r="200" ht="9.9499999999999993" customHeight="1" x14ac:dyDescent="0.2"/>
    <row r="201" ht="9.9499999999999993" customHeight="1" x14ac:dyDescent="0.2"/>
    <row r="202" ht="9.9499999999999993" customHeight="1" x14ac:dyDescent="0.2"/>
    <row r="203" ht="9.9499999999999993" customHeight="1" x14ac:dyDescent="0.2"/>
    <row r="204" ht="9.9499999999999993" customHeight="1" x14ac:dyDescent="0.2"/>
    <row r="205" ht="9.9499999999999993" customHeight="1" x14ac:dyDescent="0.2"/>
    <row r="206" ht="9.9499999999999993" customHeight="1" x14ac:dyDescent="0.2"/>
    <row r="207" ht="9.9499999999999993" customHeight="1" x14ac:dyDescent="0.2"/>
    <row r="208" ht="9.9499999999999993" customHeight="1" x14ac:dyDescent="0.2"/>
    <row r="209" ht="9.9499999999999993" customHeight="1" x14ac:dyDescent="0.2"/>
    <row r="210" ht="9.9499999999999993" customHeight="1" x14ac:dyDescent="0.2"/>
    <row r="211" ht="9.9499999999999993" customHeight="1" x14ac:dyDescent="0.2"/>
    <row r="212" ht="9.9499999999999993" customHeight="1" x14ac:dyDescent="0.2"/>
    <row r="213" ht="9.9499999999999993" customHeight="1" x14ac:dyDescent="0.2"/>
    <row r="214" ht="9.9499999999999993" customHeight="1" x14ac:dyDescent="0.2"/>
    <row r="215" ht="9.9499999999999993" customHeight="1" x14ac:dyDescent="0.2"/>
    <row r="216" ht="9.9499999999999993" customHeight="1" x14ac:dyDescent="0.2"/>
    <row r="217" ht="9.9499999999999993" customHeight="1" x14ac:dyDescent="0.2"/>
    <row r="218" ht="9.9499999999999993" customHeight="1" x14ac:dyDescent="0.2"/>
    <row r="219" ht="9.9499999999999993" customHeight="1" x14ac:dyDescent="0.2"/>
    <row r="220" ht="9.9499999999999993" customHeight="1" x14ac:dyDescent="0.2"/>
    <row r="221" ht="9.9499999999999993" customHeight="1" x14ac:dyDescent="0.2"/>
    <row r="222" ht="9.9499999999999993" customHeight="1" x14ac:dyDescent="0.2"/>
    <row r="223" ht="9.9499999999999993" customHeight="1" x14ac:dyDescent="0.2"/>
    <row r="224" ht="9.9499999999999993" customHeight="1" x14ac:dyDescent="0.2"/>
    <row r="225" ht="9.9499999999999993" customHeight="1" x14ac:dyDescent="0.2"/>
    <row r="226" ht="9.9499999999999993" customHeight="1" x14ac:dyDescent="0.2"/>
    <row r="227" ht="9.9499999999999993" customHeight="1" x14ac:dyDescent="0.2"/>
    <row r="228" ht="9.9499999999999993" customHeight="1" x14ac:dyDescent="0.2"/>
    <row r="229" ht="9.9499999999999993" customHeight="1" x14ac:dyDescent="0.2"/>
    <row r="230" ht="9.9499999999999993" customHeight="1" x14ac:dyDescent="0.2"/>
    <row r="231" ht="9.9499999999999993" customHeight="1" x14ac:dyDescent="0.2"/>
    <row r="232" ht="9.9499999999999993" customHeight="1" x14ac:dyDescent="0.2"/>
    <row r="233" ht="9.9499999999999993" customHeight="1" x14ac:dyDescent="0.2"/>
    <row r="234" ht="9.9499999999999993" customHeight="1" x14ac:dyDescent="0.2"/>
    <row r="235" ht="9.9499999999999993" customHeight="1" x14ac:dyDescent="0.2"/>
    <row r="236" ht="9.9499999999999993" customHeight="1" x14ac:dyDescent="0.2"/>
    <row r="237" ht="9.9499999999999993" customHeight="1" x14ac:dyDescent="0.2"/>
    <row r="238" ht="9.9499999999999993" customHeight="1" x14ac:dyDescent="0.2"/>
    <row r="239" ht="9.9499999999999993" customHeight="1" x14ac:dyDescent="0.2"/>
    <row r="240" ht="9.9499999999999993" customHeight="1" x14ac:dyDescent="0.2"/>
    <row r="241" ht="9.9499999999999993" customHeight="1" x14ac:dyDescent="0.2"/>
    <row r="242" ht="9.9499999999999993" customHeight="1" x14ac:dyDescent="0.2"/>
    <row r="243" ht="9.9499999999999993" customHeight="1" x14ac:dyDescent="0.2"/>
    <row r="244" ht="9.9499999999999993" customHeight="1" x14ac:dyDescent="0.2"/>
    <row r="245" ht="9.9499999999999993" customHeight="1" x14ac:dyDescent="0.2"/>
    <row r="246" ht="9.9499999999999993" customHeight="1" x14ac:dyDescent="0.2"/>
    <row r="247" ht="9.9499999999999993" customHeight="1" x14ac:dyDescent="0.2"/>
    <row r="248" ht="9.9499999999999993" customHeight="1" x14ac:dyDescent="0.2"/>
    <row r="249" ht="9.9499999999999993" customHeight="1" x14ac:dyDescent="0.2"/>
    <row r="250" ht="9.9499999999999993" customHeight="1" x14ac:dyDescent="0.2"/>
    <row r="251" ht="9.9499999999999993" customHeight="1" x14ac:dyDescent="0.2"/>
    <row r="252" ht="9.9499999999999993" customHeight="1" x14ac:dyDescent="0.2"/>
    <row r="253" ht="9.9499999999999993" customHeight="1" x14ac:dyDescent="0.2"/>
    <row r="254" ht="9.9499999999999993" customHeight="1" x14ac:dyDescent="0.2"/>
    <row r="255" ht="9.9499999999999993" customHeight="1" x14ac:dyDescent="0.2"/>
    <row r="256" ht="9.9499999999999993" customHeight="1" x14ac:dyDescent="0.2"/>
    <row r="257" ht="9.9499999999999993" customHeight="1" x14ac:dyDescent="0.2"/>
    <row r="258" ht="9.9499999999999993" customHeight="1" x14ac:dyDescent="0.2"/>
    <row r="259" ht="9.9499999999999993" customHeight="1" x14ac:dyDescent="0.2"/>
    <row r="260" ht="9.9499999999999993" customHeight="1" x14ac:dyDescent="0.2"/>
    <row r="261" ht="9.9499999999999993" customHeight="1" x14ac:dyDescent="0.2"/>
    <row r="262" ht="9.9499999999999993" customHeight="1" x14ac:dyDescent="0.2"/>
    <row r="263" ht="9.9499999999999993" customHeight="1" x14ac:dyDescent="0.2"/>
    <row r="264" ht="9.9499999999999993" customHeight="1" x14ac:dyDescent="0.2"/>
    <row r="265" ht="9.9499999999999993" customHeight="1" x14ac:dyDescent="0.2"/>
    <row r="266" ht="9.9499999999999993" customHeight="1" x14ac:dyDescent="0.2"/>
    <row r="267" ht="9.9499999999999993" customHeight="1" x14ac:dyDescent="0.2"/>
    <row r="268" ht="9.9499999999999993" customHeight="1" x14ac:dyDescent="0.2"/>
    <row r="269" ht="9.9499999999999993" customHeight="1" x14ac:dyDescent="0.2"/>
    <row r="270" ht="9.9499999999999993" customHeight="1" x14ac:dyDescent="0.2"/>
    <row r="271" ht="9.9499999999999993" customHeight="1" x14ac:dyDescent="0.2"/>
    <row r="272" ht="9.9499999999999993" customHeight="1" x14ac:dyDescent="0.2"/>
    <row r="273" ht="9.9499999999999993" customHeight="1" x14ac:dyDescent="0.2"/>
    <row r="274" ht="9.9499999999999993" customHeight="1" x14ac:dyDescent="0.2"/>
    <row r="275" ht="9.9499999999999993" customHeight="1" x14ac:dyDescent="0.2"/>
    <row r="276" ht="9.9499999999999993" customHeight="1" x14ac:dyDescent="0.2"/>
    <row r="277" ht="9.9499999999999993" customHeight="1" x14ac:dyDescent="0.2"/>
    <row r="278" ht="9.9499999999999993" customHeight="1" x14ac:dyDescent="0.2"/>
    <row r="279" ht="9.9499999999999993" customHeight="1" x14ac:dyDescent="0.2"/>
    <row r="280" ht="9.9499999999999993" customHeight="1" x14ac:dyDescent="0.2"/>
    <row r="281" ht="9.9499999999999993" customHeight="1" x14ac:dyDescent="0.2"/>
    <row r="282" ht="9.9499999999999993" customHeight="1" x14ac:dyDescent="0.2"/>
    <row r="283" ht="9.9499999999999993" customHeight="1" x14ac:dyDescent="0.2"/>
    <row r="284" ht="9.9499999999999993" customHeight="1" x14ac:dyDescent="0.2"/>
    <row r="285" ht="9.9499999999999993" customHeight="1" x14ac:dyDescent="0.2"/>
    <row r="286" ht="9.9499999999999993" customHeight="1" x14ac:dyDescent="0.2"/>
    <row r="287" ht="9.9499999999999993" customHeight="1" x14ac:dyDescent="0.2"/>
    <row r="288" ht="9.9499999999999993" customHeight="1" x14ac:dyDescent="0.2"/>
    <row r="289" ht="9.9499999999999993" customHeight="1" x14ac:dyDescent="0.2"/>
    <row r="290" ht="9.9499999999999993" customHeight="1" x14ac:dyDescent="0.2"/>
    <row r="291" ht="9.9499999999999993" customHeight="1" x14ac:dyDescent="0.2"/>
    <row r="292" ht="9.9499999999999993" customHeight="1" x14ac:dyDescent="0.2"/>
    <row r="293" ht="9.9499999999999993" customHeight="1" x14ac:dyDescent="0.2"/>
    <row r="294" ht="9.9499999999999993" customHeight="1" x14ac:dyDescent="0.2"/>
    <row r="295" ht="9.9499999999999993" customHeight="1" x14ac:dyDescent="0.2"/>
    <row r="296" ht="9.9499999999999993" customHeight="1" x14ac:dyDescent="0.2"/>
    <row r="297" ht="9.9499999999999993" customHeight="1" x14ac:dyDescent="0.2"/>
    <row r="298" ht="9.9499999999999993" customHeight="1" x14ac:dyDescent="0.2"/>
    <row r="299" ht="9.9499999999999993" customHeight="1" x14ac:dyDescent="0.2"/>
    <row r="300" ht="9.9499999999999993" customHeight="1" x14ac:dyDescent="0.2"/>
    <row r="301" ht="9.9499999999999993" customHeight="1" x14ac:dyDescent="0.2"/>
    <row r="302" ht="9.9499999999999993" customHeight="1" x14ac:dyDescent="0.2"/>
    <row r="303" ht="9.9499999999999993" customHeight="1" x14ac:dyDescent="0.2"/>
    <row r="304" ht="9.9499999999999993" customHeight="1" x14ac:dyDescent="0.2"/>
    <row r="305" ht="9.9499999999999993" customHeight="1" x14ac:dyDescent="0.2"/>
    <row r="306" ht="9.9499999999999993" customHeight="1" x14ac:dyDescent="0.2"/>
    <row r="307" ht="9.9499999999999993" customHeight="1" x14ac:dyDescent="0.2"/>
    <row r="308" ht="9.9499999999999993" customHeight="1" x14ac:dyDescent="0.2"/>
    <row r="309" ht="9.9499999999999993" customHeight="1" x14ac:dyDescent="0.2"/>
    <row r="310" ht="9.9499999999999993" customHeight="1" x14ac:dyDescent="0.2"/>
    <row r="311" ht="9.9499999999999993" customHeight="1" x14ac:dyDescent="0.2"/>
    <row r="312" ht="9.9499999999999993" customHeight="1" x14ac:dyDescent="0.2"/>
    <row r="313" ht="9.9499999999999993" customHeight="1" x14ac:dyDescent="0.2"/>
    <row r="314" ht="9.9499999999999993" customHeight="1" x14ac:dyDescent="0.2"/>
    <row r="315" ht="9.9499999999999993" customHeight="1" x14ac:dyDescent="0.2"/>
    <row r="316" ht="9.9499999999999993" customHeight="1" x14ac:dyDescent="0.2"/>
    <row r="317" ht="9.9499999999999993" customHeight="1" x14ac:dyDescent="0.2"/>
    <row r="318" ht="9.9499999999999993" customHeight="1" x14ac:dyDescent="0.2"/>
    <row r="319" ht="9.9499999999999993" customHeight="1" x14ac:dyDescent="0.2"/>
    <row r="320" ht="9.9499999999999993" customHeight="1" x14ac:dyDescent="0.2"/>
    <row r="321" ht="9.9499999999999993" customHeight="1" x14ac:dyDescent="0.2"/>
    <row r="322" ht="9.9499999999999993" customHeight="1" x14ac:dyDescent="0.2"/>
    <row r="323" ht="9.9499999999999993" customHeight="1" x14ac:dyDescent="0.2"/>
    <row r="324" ht="9.9499999999999993" customHeight="1" x14ac:dyDescent="0.2"/>
    <row r="325" ht="9.9499999999999993" customHeight="1" x14ac:dyDescent="0.2"/>
    <row r="326" ht="9.9499999999999993" customHeight="1" x14ac:dyDescent="0.2"/>
    <row r="327" ht="9.9499999999999993" customHeight="1" x14ac:dyDescent="0.2"/>
    <row r="328" ht="9.9499999999999993" customHeight="1" x14ac:dyDescent="0.2"/>
    <row r="329" ht="9.9499999999999993" customHeight="1" x14ac:dyDescent="0.2"/>
    <row r="330" ht="9.9499999999999993" customHeight="1" x14ac:dyDescent="0.2"/>
    <row r="331" ht="9.9499999999999993" customHeight="1" x14ac:dyDescent="0.2"/>
    <row r="332" ht="9.9499999999999993" customHeight="1" x14ac:dyDescent="0.2"/>
    <row r="333" ht="9.9499999999999993" customHeight="1" x14ac:dyDescent="0.2"/>
    <row r="334" ht="9.9499999999999993" customHeight="1" x14ac:dyDescent="0.2"/>
    <row r="335" ht="9.9499999999999993" customHeight="1" x14ac:dyDescent="0.2"/>
    <row r="336" ht="9.9499999999999993" customHeight="1" x14ac:dyDescent="0.2"/>
    <row r="337" ht="9.9499999999999993" customHeight="1" x14ac:dyDescent="0.2"/>
    <row r="338" ht="9.9499999999999993" customHeight="1" x14ac:dyDescent="0.2"/>
    <row r="339" ht="9.9499999999999993" customHeight="1" x14ac:dyDescent="0.2"/>
    <row r="340" ht="9.9499999999999993" customHeight="1" x14ac:dyDescent="0.2"/>
    <row r="341" ht="9.9499999999999993" customHeight="1" x14ac:dyDescent="0.2"/>
    <row r="342" ht="9.9499999999999993" customHeight="1" x14ac:dyDescent="0.2"/>
    <row r="343" ht="9.9499999999999993" customHeight="1" x14ac:dyDescent="0.2"/>
    <row r="344" ht="9.9499999999999993" customHeight="1" x14ac:dyDescent="0.2"/>
    <row r="345" ht="9.9499999999999993" customHeight="1" x14ac:dyDescent="0.2"/>
    <row r="346" ht="9.9499999999999993" customHeight="1" x14ac:dyDescent="0.2"/>
    <row r="347" ht="9.9499999999999993" customHeight="1" x14ac:dyDescent="0.2"/>
    <row r="348" ht="9.9499999999999993" customHeight="1" x14ac:dyDescent="0.2"/>
    <row r="349" ht="9.9499999999999993" customHeight="1" x14ac:dyDescent="0.2"/>
    <row r="350" ht="9.9499999999999993" customHeight="1" x14ac:dyDescent="0.2"/>
    <row r="351" ht="9.9499999999999993" customHeight="1" x14ac:dyDescent="0.2"/>
    <row r="352" ht="9.9499999999999993" customHeight="1" x14ac:dyDescent="0.2"/>
    <row r="353" ht="9.9499999999999993" customHeight="1" x14ac:dyDescent="0.2"/>
    <row r="354" ht="9.9499999999999993" customHeight="1" x14ac:dyDescent="0.2"/>
    <row r="355" ht="9.9499999999999993" customHeight="1" x14ac:dyDescent="0.2"/>
    <row r="356" ht="9.9499999999999993" customHeight="1" x14ac:dyDescent="0.2"/>
    <row r="357" ht="9.9499999999999993" customHeight="1" x14ac:dyDescent="0.2"/>
    <row r="358" ht="9.9499999999999993" customHeight="1" x14ac:dyDescent="0.2"/>
    <row r="359" ht="9.9499999999999993" customHeight="1" x14ac:dyDescent="0.2"/>
    <row r="360" ht="9.9499999999999993" customHeight="1" x14ac:dyDescent="0.2"/>
    <row r="361" ht="9.9499999999999993" customHeight="1" x14ac:dyDescent="0.2"/>
    <row r="362" ht="9.9499999999999993" customHeight="1" x14ac:dyDescent="0.2"/>
    <row r="363" ht="9.9499999999999993" customHeight="1" x14ac:dyDescent="0.2"/>
    <row r="364" ht="9.9499999999999993" customHeight="1" x14ac:dyDescent="0.2"/>
    <row r="365" ht="9.9499999999999993" customHeight="1" x14ac:dyDescent="0.2"/>
    <row r="366" ht="9.9499999999999993" customHeight="1" x14ac:dyDescent="0.2"/>
    <row r="367" ht="9.9499999999999993" customHeight="1" x14ac:dyDescent="0.2"/>
    <row r="368" ht="9.9499999999999993" customHeight="1" x14ac:dyDescent="0.2"/>
    <row r="369" ht="9.9499999999999993" customHeight="1" x14ac:dyDescent="0.2"/>
    <row r="370" ht="9.9499999999999993" customHeight="1" x14ac:dyDescent="0.2"/>
    <row r="371" ht="9.9499999999999993" customHeight="1" x14ac:dyDescent="0.2"/>
    <row r="372" ht="9.9499999999999993" customHeight="1" x14ac:dyDescent="0.2"/>
    <row r="373" ht="9.9499999999999993" customHeight="1" x14ac:dyDescent="0.2"/>
    <row r="374" ht="9.9499999999999993" customHeight="1" x14ac:dyDescent="0.2"/>
    <row r="375" ht="9.9499999999999993" customHeight="1" x14ac:dyDescent="0.2"/>
    <row r="376" ht="9.9499999999999993" customHeight="1" x14ac:dyDescent="0.2"/>
    <row r="377" ht="9.9499999999999993" customHeight="1" x14ac:dyDescent="0.2"/>
    <row r="378" ht="9.9499999999999993" customHeight="1" x14ac:dyDescent="0.2"/>
    <row r="379" ht="9.9499999999999993" customHeight="1" x14ac:dyDescent="0.2"/>
    <row r="380" ht="9.9499999999999993" customHeight="1" x14ac:dyDescent="0.2"/>
    <row r="381" ht="9.9499999999999993" customHeight="1" x14ac:dyDescent="0.2"/>
    <row r="382" ht="9.9499999999999993" customHeight="1" x14ac:dyDescent="0.2"/>
    <row r="383" ht="9.9499999999999993" customHeight="1" x14ac:dyDescent="0.2"/>
    <row r="384" ht="9.9499999999999993" customHeight="1" x14ac:dyDescent="0.2"/>
    <row r="385" ht="9.9499999999999993" customHeight="1" x14ac:dyDescent="0.2"/>
    <row r="386" ht="9.9499999999999993" customHeight="1" x14ac:dyDescent="0.2"/>
    <row r="387" ht="9.9499999999999993" customHeight="1" x14ac:dyDescent="0.2"/>
    <row r="388" ht="9.9499999999999993" customHeight="1" x14ac:dyDescent="0.2"/>
    <row r="389" ht="9.9499999999999993" customHeight="1" x14ac:dyDescent="0.2"/>
    <row r="390" ht="9.9499999999999993" customHeight="1" x14ac:dyDescent="0.2"/>
    <row r="391" ht="9.9499999999999993" customHeight="1" x14ac:dyDescent="0.2"/>
    <row r="392" ht="9.9499999999999993" customHeight="1" x14ac:dyDescent="0.2"/>
    <row r="393" ht="9.9499999999999993" customHeight="1" x14ac:dyDescent="0.2"/>
    <row r="394" ht="9.9499999999999993" customHeight="1" x14ac:dyDescent="0.2"/>
    <row r="395" ht="9.9499999999999993" customHeight="1" x14ac:dyDescent="0.2"/>
    <row r="396" ht="9.9499999999999993" customHeight="1" x14ac:dyDescent="0.2"/>
    <row r="397" ht="9.9499999999999993" customHeight="1" x14ac:dyDescent="0.2"/>
    <row r="398" ht="9.9499999999999993" customHeight="1" x14ac:dyDescent="0.2"/>
    <row r="399" ht="9.9499999999999993" customHeight="1" x14ac:dyDescent="0.2"/>
    <row r="400" ht="9.9499999999999993" customHeight="1" x14ac:dyDescent="0.2"/>
    <row r="401" ht="9.9499999999999993" customHeight="1" x14ac:dyDescent="0.2"/>
    <row r="402" ht="9.9499999999999993" customHeight="1" x14ac:dyDescent="0.2"/>
    <row r="403" ht="9.9499999999999993" customHeight="1" x14ac:dyDescent="0.2"/>
    <row r="404" ht="9.9499999999999993" customHeight="1" x14ac:dyDescent="0.2"/>
    <row r="405" ht="9.9499999999999993" customHeight="1" x14ac:dyDescent="0.2"/>
    <row r="406" ht="9.9499999999999993" customHeight="1" x14ac:dyDescent="0.2"/>
    <row r="407" ht="9.9499999999999993" customHeight="1" x14ac:dyDescent="0.2"/>
    <row r="408" ht="9.9499999999999993" customHeight="1" x14ac:dyDescent="0.2"/>
    <row r="409" ht="9.9499999999999993" customHeight="1" x14ac:dyDescent="0.2"/>
    <row r="410" ht="9.9499999999999993" customHeight="1" x14ac:dyDescent="0.2"/>
    <row r="411" ht="9.9499999999999993" customHeight="1" x14ac:dyDescent="0.2"/>
    <row r="412" ht="9.9499999999999993" customHeight="1" x14ac:dyDescent="0.2"/>
    <row r="413" ht="9.9499999999999993" customHeight="1" x14ac:dyDescent="0.2"/>
    <row r="414" ht="9.9499999999999993" customHeight="1" x14ac:dyDescent="0.2"/>
    <row r="415" ht="9.9499999999999993" customHeight="1" x14ac:dyDescent="0.2"/>
    <row r="416" ht="9.9499999999999993" customHeight="1" x14ac:dyDescent="0.2"/>
    <row r="417" ht="9.9499999999999993" customHeight="1" x14ac:dyDescent="0.2"/>
    <row r="418" ht="9.9499999999999993" customHeight="1" x14ac:dyDescent="0.2"/>
    <row r="419" ht="9.9499999999999993" customHeight="1" x14ac:dyDescent="0.2"/>
    <row r="420" ht="9.9499999999999993" customHeight="1" x14ac:dyDescent="0.2"/>
    <row r="421" ht="9.9499999999999993" customHeight="1" x14ac:dyDescent="0.2"/>
    <row r="422" ht="9.9499999999999993" customHeight="1" x14ac:dyDescent="0.2"/>
    <row r="423" ht="9.9499999999999993" customHeight="1" x14ac:dyDescent="0.2"/>
    <row r="424" ht="9.9499999999999993" customHeight="1" x14ac:dyDescent="0.2"/>
    <row r="425" ht="9.9499999999999993" customHeight="1" x14ac:dyDescent="0.2"/>
    <row r="426" ht="9.9499999999999993" customHeight="1" x14ac:dyDescent="0.2"/>
    <row r="427" ht="9.9499999999999993" customHeight="1" x14ac:dyDescent="0.2"/>
    <row r="428" ht="9.9499999999999993" customHeight="1" x14ac:dyDescent="0.2"/>
    <row r="429" ht="9.9499999999999993" customHeight="1" x14ac:dyDescent="0.2"/>
    <row r="430" ht="9.9499999999999993" customHeight="1" x14ac:dyDescent="0.2"/>
    <row r="431" ht="9.9499999999999993" customHeight="1" x14ac:dyDescent="0.2"/>
    <row r="432" ht="9.9499999999999993" customHeight="1" x14ac:dyDescent="0.2"/>
    <row r="433" ht="9.9499999999999993" customHeight="1" x14ac:dyDescent="0.2"/>
    <row r="434" ht="9.9499999999999993" customHeight="1" x14ac:dyDescent="0.2"/>
    <row r="435" ht="9.9499999999999993" customHeight="1" x14ac:dyDescent="0.2"/>
    <row r="436" ht="9.9499999999999993" customHeight="1" x14ac:dyDescent="0.2"/>
    <row r="437" ht="9.9499999999999993" customHeight="1" x14ac:dyDescent="0.2"/>
    <row r="438" ht="9.9499999999999993" customHeight="1" x14ac:dyDescent="0.2"/>
    <row r="439" ht="9.9499999999999993" customHeight="1" x14ac:dyDescent="0.2"/>
    <row r="440" ht="9.9499999999999993" customHeight="1" x14ac:dyDescent="0.2"/>
    <row r="441" ht="9.9499999999999993" customHeight="1" x14ac:dyDescent="0.2"/>
    <row r="442" ht="9.9499999999999993" customHeight="1" x14ac:dyDescent="0.2"/>
    <row r="443" ht="9.9499999999999993" customHeight="1" x14ac:dyDescent="0.2"/>
    <row r="444" ht="9.9499999999999993" customHeight="1" x14ac:dyDescent="0.2"/>
    <row r="445" ht="9.9499999999999993" customHeight="1" x14ac:dyDescent="0.2"/>
    <row r="446" ht="9.9499999999999993" customHeight="1" x14ac:dyDescent="0.2"/>
    <row r="447" ht="9.9499999999999993" customHeight="1" x14ac:dyDescent="0.2"/>
    <row r="448" ht="9.9499999999999993" customHeight="1" x14ac:dyDescent="0.2"/>
    <row r="449" ht="9.9499999999999993" customHeight="1" x14ac:dyDescent="0.2"/>
    <row r="450" ht="9.9499999999999993" customHeight="1" x14ac:dyDescent="0.2"/>
    <row r="451" ht="9.9499999999999993" customHeight="1" x14ac:dyDescent="0.2"/>
    <row r="452" ht="9.9499999999999993" customHeight="1" x14ac:dyDescent="0.2"/>
    <row r="453" ht="9.9499999999999993" customHeight="1" x14ac:dyDescent="0.2"/>
    <row r="454" ht="9.9499999999999993" customHeight="1" x14ac:dyDescent="0.2"/>
    <row r="455" ht="9.9499999999999993" customHeight="1" x14ac:dyDescent="0.2"/>
    <row r="456" ht="9.9499999999999993" customHeight="1" x14ac:dyDescent="0.2"/>
    <row r="457" ht="9.9499999999999993" customHeight="1" x14ac:dyDescent="0.2"/>
    <row r="458" ht="9.9499999999999993" customHeight="1" x14ac:dyDescent="0.2"/>
    <row r="459" ht="9.9499999999999993" customHeight="1" x14ac:dyDescent="0.2"/>
    <row r="460" ht="9.9499999999999993" customHeight="1" x14ac:dyDescent="0.2"/>
    <row r="461" ht="9.9499999999999993" customHeight="1" x14ac:dyDescent="0.2"/>
    <row r="462" ht="9.9499999999999993" customHeight="1" x14ac:dyDescent="0.2"/>
    <row r="463" ht="9.9499999999999993" customHeight="1" x14ac:dyDescent="0.2"/>
    <row r="464" ht="9.9499999999999993" customHeight="1" x14ac:dyDescent="0.2"/>
    <row r="465" ht="9.9499999999999993" customHeight="1" x14ac:dyDescent="0.2"/>
    <row r="466" ht="9.9499999999999993" customHeight="1" x14ac:dyDescent="0.2"/>
    <row r="467" ht="9.9499999999999993" customHeight="1" x14ac:dyDescent="0.2"/>
    <row r="468" ht="9.9499999999999993" customHeight="1" x14ac:dyDescent="0.2"/>
    <row r="469" ht="9.9499999999999993" customHeight="1" x14ac:dyDescent="0.2"/>
    <row r="470" ht="9.9499999999999993" customHeight="1" x14ac:dyDescent="0.2"/>
    <row r="471" ht="9.9499999999999993" customHeight="1" x14ac:dyDescent="0.2"/>
    <row r="472" ht="9.9499999999999993" customHeight="1" x14ac:dyDescent="0.2"/>
    <row r="473" ht="9.9499999999999993" customHeight="1" x14ac:dyDescent="0.2"/>
    <row r="474" ht="9.9499999999999993" customHeight="1" x14ac:dyDescent="0.2"/>
    <row r="475" ht="9.9499999999999993" customHeight="1" x14ac:dyDescent="0.2"/>
    <row r="476" ht="9.9499999999999993" customHeight="1" x14ac:dyDescent="0.2"/>
    <row r="477" ht="9.9499999999999993" customHeight="1" x14ac:dyDescent="0.2"/>
    <row r="478" ht="9.9499999999999993" customHeight="1" x14ac:dyDescent="0.2"/>
    <row r="479" ht="9.9499999999999993" customHeight="1" x14ac:dyDescent="0.2"/>
    <row r="480" ht="9.9499999999999993" customHeight="1" x14ac:dyDescent="0.2"/>
    <row r="481" ht="9.9499999999999993" customHeight="1" x14ac:dyDescent="0.2"/>
    <row r="482" ht="9.9499999999999993" customHeight="1" x14ac:dyDescent="0.2"/>
    <row r="483" ht="9.9499999999999993" customHeight="1" x14ac:dyDescent="0.2"/>
    <row r="484" ht="9.9499999999999993" customHeight="1" x14ac:dyDescent="0.2"/>
    <row r="485" ht="9.9499999999999993" customHeight="1" x14ac:dyDescent="0.2"/>
    <row r="486" ht="9.9499999999999993" customHeight="1" x14ac:dyDescent="0.2"/>
    <row r="487" ht="9.9499999999999993" customHeight="1" x14ac:dyDescent="0.2"/>
    <row r="488" ht="9.9499999999999993" customHeight="1" x14ac:dyDescent="0.2"/>
    <row r="489" ht="9.9499999999999993" customHeight="1" x14ac:dyDescent="0.2"/>
    <row r="490" ht="9.9499999999999993" customHeight="1" x14ac:dyDescent="0.2"/>
    <row r="491" ht="9.9499999999999993" customHeight="1" x14ac:dyDescent="0.2"/>
    <row r="492" ht="9.9499999999999993" customHeight="1" x14ac:dyDescent="0.2"/>
    <row r="493" ht="9.9499999999999993" customHeight="1" x14ac:dyDescent="0.2"/>
    <row r="494" ht="9.9499999999999993" customHeight="1" x14ac:dyDescent="0.2"/>
    <row r="495" ht="9.9499999999999993" customHeight="1" x14ac:dyDescent="0.2"/>
    <row r="496" ht="9.9499999999999993" customHeight="1" x14ac:dyDescent="0.2"/>
    <row r="497" ht="9.9499999999999993" customHeight="1" x14ac:dyDescent="0.2"/>
    <row r="498" ht="9.9499999999999993" customHeight="1" x14ac:dyDescent="0.2"/>
    <row r="499" ht="9.9499999999999993" customHeight="1" x14ac:dyDescent="0.2"/>
    <row r="500" ht="9.9499999999999993" customHeight="1" x14ac:dyDescent="0.2"/>
    <row r="501" ht="9.9499999999999993" customHeight="1" x14ac:dyDescent="0.2"/>
    <row r="502" ht="9.9499999999999993" customHeight="1" x14ac:dyDescent="0.2"/>
    <row r="503" ht="9.9499999999999993" customHeight="1" x14ac:dyDescent="0.2"/>
    <row r="504" ht="9.9499999999999993" customHeight="1" x14ac:dyDescent="0.2"/>
    <row r="505" ht="9.9499999999999993" customHeight="1" x14ac:dyDescent="0.2"/>
    <row r="506" ht="9.9499999999999993" customHeight="1" x14ac:dyDescent="0.2"/>
    <row r="507" ht="9.9499999999999993" customHeight="1" x14ac:dyDescent="0.2"/>
    <row r="508" ht="9.9499999999999993" customHeight="1" x14ac:dyDescent="0.2"/>
    <row r="509" ht="9.9499999999999993" customHeight="1" x14ac:dyDescent="0.2"/>
    <row r="510" ht="9.9499999999999993" customHeight="1" x14ac:dyDescent="0.2"/>
    <row r="511" ht="9.9499999999999993" customHeight="1" x14ac:dyDescent="0.2"/>
    <row r="512" ht="9.9499999999999993" customHeight="1" x14ac:dyDescent="0.2"/>
    <row r="513" ht="9.9499999999999993" customHeight="1" x14ac:dyDescent="0.2"/>
    <row r="514" ht="9.9499999999999993" customHeight="1" x14ac:dyDescent="0.2"/>
    <row r="515" ht="9.9499999999999993" customHeight="1" x14ac:dyDescent="0.2"/>
    <row r="516" ht="9.9499999999999993" customHeight="1" x14ac:dyDescent="0.2"/>
    <row r="517" ht="9.9499999999999993" customHeight="1" x14ac:dyDescent="0.2"/>
    <row r="518" ht="9.9499999999999993" customHeight="1" x14ac:dyDescent="0.2"/>
    <row r="519" ht="9.9499999999999993" customHeight="1" x14ac:dyDescent="0.2"/>
    <row r="520" ht="9.9499999999999993" customHeight="1" x14ac:dyDescent="0.2"/>
    <row r="521" ht="9.9499999999999993" customHeight="1" x14ac:dyDescent="0.2"/>
    <row r="522" ht="9.9499999999999993" customHeight="1" x14ac:dyDescent="0.2"/>
    <row r="523" ht="9.9499999999999993" customHeight="1" x14ac:dyDescent="0.2"/>
    <row r="524" ht="9.9499999999999993" customHeight="1" x14ac:dyDescent="0.2"/>
    <row r="525" ht="9.9499999999999993" customHeight="1" x14ac:dyDescent="0.2"/>
    <row r="526" ht="9.9499999999999993" customHeight="1" x14ac:dyDescent="0.2"/>
    <row r="527" ht="9.9499999999999993" customHeight="1" x14ac:dyDescent="0.2"/>
    <row r="528" ht="9.9499999999999993" customHeight="1" x14ac:dyDescent="0.2"/>
    <row r="529" ht="9.9499999999999993" customHeight="1" x14ac:dyDescent="0.2"/>
    <row r="530" ht="9.9499999999999993" customHeight="1" x14ac:dyDescent="0.2"/>
    <row r="531" ht="9.9499999999999993" customHeight="1" x14ac:dyDescent="0.2"/>
    <row r="532" ht="9.9499999999999993" customHeight="1" x14ac:dyDescent="0.2"/>
    <row r="533" ht="9.9499999999999993" customHeight="1" x14ac:dyDescent="0.2"/>
    <row r="534" ht="9.9499999999999993" customHeight="1" x14ac:dyDescent="0.2"/>
    <row r="535" ht="9.9499999999999993" customHeight="1" x14ac:dyDescent="0.2"/>
    <row r="536" ht="9.9499999999999993" customHeight="1" x14ac:dyDescent="0.2"/>
    <row r="537" ht="9.9499999999999993" customHeight="1" x14ac:dyDescent="0.2"/>
  </sheetData>
  <sheetProtection algorithmName="SHA-512" hashValue="HuWMD9y7ldOd3SGW81ZJ6VwwJmnc+ncXV4ft6vXAy35lvc9xnT8zziSCuHFd/QK+7a1vITpHA7UwcoY73GDSwg==" saltValue="AdLKfhiHI0rhqn24xOsIQQ==" spinCount="100000" sheet="1" objects="1" scenarios="1"/>
  <mergeCells count="232">
    <mergeCell ref="BO79:BR80"/>
    <mergeCell ref="BS79:BT82"/>
    <mergeCell ref="B81:F82"/>
    <mergeCell ref="T81:X82"/>
    <mergeCell ref="Y81:AE82"/>
    <mergeCell ref="BJ81:BN82"/>
    <mergeCell ref="BO81:BR82"/>
    <mergeCell ref="B79:F80"/>
    <mergeCell ref="G79:P82"/>
    <mergeCell ref="Q79:S82"/>
    <mergeCell ref="T79:X80"/>
    <mergeCell ref="Y79:AE80"/>
    <mergeCell ref="AF79:AG82"/>
    <mergeCell ref="AH79:BB82"/>
    <mergeCell ref="BC79:BI82"/>
    <mergeCell ref="BJ79:BN80"/>
    <mergeCell ref="T1:V4"/>
    <mergeCell ref="W1:AJ4"/>
    <mergeCell ref="AK1:AM4"/>
    <mergeCell ref="AN1:AP4"/>
    <mergeCell ref="T5:V8"/>
    <mergeCell ref="AO5:AP8"/>
    <mergeCell ref="G11:P16"/>
    <mergeCell ref="Q11:S16"/>
    <mergeCell ref="AH11:BB16"/>
    <mergeCell ref="AI5:AN8"/>
    <mergeCell ref="W5:AH8"/>
    <mergeCell ref="BJ11:BN13"/>
    <mergeCell ref="BS34:BT37"/>
    <mergeCell ref="BS11:BT16"/>
    <mergeCell ref="G19:P22"/>
    <mergeCell ref="Q19:S22"/>
    <mergeCell ref="AH19:BB22"/>
    <mergeCell ref="AF19:AG22"/>
    <mergeCell ref="AF11:AG16"/>
    <mergeCell ref="Y21:AE22"/>
    <mergeCell ref="Y19:AE20"/>
    <mergeCell ref="T11:X13"/>
    <mergeCell ref="T14:X16"/>
    <mergeCell ref="T19:X20"/>
    <mergeCell ref="Y11:AE13"/>
    <mergeCell ref="Y14:AE16"/>
    <mergeCell ref="BC11:BI16"/>
    <mergeCell ref="BS24:BT27"/>
    <mergeCell ref="BJ26:BN27"/>
    <mergeCell ref="BO26:BR27"/>
    <mergeCell ref="BC29:BI32"/>
    <mergeCell ref="BJ29:BN30"/>
    <mergeCell ref="BO29:BR30"/>
    <mergeCell ref="BS29:BT32"/>
    <mergeCell ref="BJ14:BN16"/>
    <mergeCell ref="BO64:BR65"/>
    <mergeCell ref="BS64:BT67"/>
    <mergeCell ref="B66:F67"/>
    <mergeCell ref="T66:X67"/>
    <mergeCell ref="Y66:AE67"/>
    <mergeCell ref="BJ66:BN67"/>
    <mergeCell ref="BO66:BR67"/>
    <mergeCell ref="BO69:BR70"/>
    <mergeCell ref="BS69:BT72"/>
    <mergeCell ref="BO71:BR72"/>
    <mergeCell ref="B64:F65"/>
    <mergeCell ref="G64:P67"/>
    <mergeCell ref="Q64:S67"/>
    <mergeCell ref="T64:X65"/>
    <mergeCell ref="Y64:AE65"/>
    <mergeCell ref="AF64:AG67"/>
    <mergeCell ref="AH64:BB67"/>
    <mergeCell ref="BC64:BI67"/>
    <mergeCell ref="BJ64:BN65"/>
    <mergeCell ref="B69:F70"/>
    <mergeCell ref="G69:P72"/>
    <mergeCell ref="Q69:S72"/>
    <mergeCell ref="T69:X70"/>
    <mergeCell ref="AF69:AG72"/>
    <mergeCell ref="BS19:BT22"/>
    <mergeCell ref="BC19:BI22"/>
    <mergeCell ref="Y29:AE30"/>
    <mergeCell ref="AF29:AG32"/>
    <mergeCell ref="AH29:BB32"/>
    <mergeCell ref="BJ19:BN20"/>
    <mergeCell ref="B11:F13"/>
    <mergeCell ref="B19:F20"/>
    <mergeCell ref="B24:F25"/>
    <mergeCell ref="G24:P27"/>
    <mergeCell ref="Q24:S27"/>
    <mergeCell ref="T24:X25"/>
    <mergeCell ref="Y24:AE25"/>
    <mergeCell ref="AF24:AG27"/>
    <mergeCell ref="AH24:BB27"/>
    <mergeCell ref="B26:F27"/>
    <mergeCell ref="T26:X27"/>
    <mergeCell ref="Y26:AE27"/>
    <mergeCell ref="T21:X22"/>
    <mergeCell ref="B14:F16"/>
    <mergeCell ref="B21:F22"/>
    <mergeCell ref="BO11:BR13"/>
    <mergeCell ref="BO19:BR20"/>
    <mergeCell ref="BJ21:BN22"/>
    <mergeCell ref="BO14:BR16"/>
    <mergeCell ref="BO21:BR22"/>
    <mergeCell ref="BC24:BI27"/>
    <mergeCell ref="BJ24:BN25"/>
    <mergeCell ref="BO24:BR25"/>
    <mergeCell ref="B31:F32"/>
    <mergeCell ref="T31:X32"/>
    <mergeCell ref="Y31:AE32"/>
    <mergeCell ref="BJ31:BN32"/>
    <mergeCell ref="BO31:BR32"/>
    <mergeCell ref="B29:F30"/>
    <mergeCell ref="G29:P32"/>
    <mergeCell ref="Q29:S32"/>
    <mergeCell ref="T29:X30"/>
    <mergeCell ref="BO34:BR35"/>
    <mergeCell ref="B36:F37"/>
    <mergeCell ref="T36:X37"/>
    <mergeCell ref="Y36:AE37"/>
    <mergeCell ref="BJ36:BN37"/>
    <mergeCell ref="BO36:BR37"/>
    <mergeCell ref="BC39:BI42"/>
    <mergeCell ref="BJ39:BN40"/>
    <mergeCell ref="BO39:BR40"/>
    <mergeCell ref="B34:F35"/>
    <mergeCell ref="G34:P37"/>
    <mergeCell ref="Q34:S37"/>
    <mergeCell ref="T34:X35"/>
    <mergeCell ref="Y34:AE35"/>
    <mergeCell ref="AF34:AG37"/>
    <mergeCell ref="AH34:BB37"/>
    <mergeCell ref="BC34:BI37"/>
    <mergeCell ref="BJ34:BN35"/>
    <mergeCell ref="BS39:BT42"/>
    <mergeCell ref="B41:F42"/>
    <mergeCell ref="T41:X42"/>
    <mergeCell ref="Y41:AE42"/>
    <mergeCell ref="BJ41:BN42"/>
    <mergeCell ref="BO41:BR42"/>
    <mergeCell ref="B39:F40"/>
    <mergeCell ref="G39:P42"/>
    <mergeCell ref="Q39:S42"/>
    <mergeCell ref="T39:X40"/>
    <mergeCell ref="Y39:AE40"/>
    <mergeCell ref="AF39:AG42"/>
    <mergeCell ref="AH39:BB42"/>
    <mergeCell ref="BS44:BT47"/>
    <mergeCell ref="B46:F47"/>
    <mergeCell ref="T46:X47"/>
    <mergeCell ref="Y46:AE47"/>
    <mergeCell ref="BJ46:BN47"/>
    <mergeCell ref="BO46:BR47"/>
    <mergeCell ref="B49:F50"/>
    <mergeCell ref="G49:P52"/>
    <mergeCell ref="Q49:S52"/>
    <mergeCell ref="T49:X50"/>
    <mergeCell ref="Y49:AE50"/>
    <mergeCell ref="AF49:AG52"/>
    <mergeCell ref="AH49:BB52"/>
    <mergeCell ref="BC49:BI52"/>
    <mergeCell ref="BJ49:BN50"/>
    <mergeCell ref="BO49:BR50"/>
    <mergeCell ref="BS49:BT52"/>
    <mergeCell ref="B51:F52"/>
    <mergeCell ref="T51:X52"/>
    <mergeCell ref="Y51:AE52"/>
    <mergeCell ref="BJ51:BN52"/>
    <mergeCell ref="BO51:BR52"/>
    <mergeCell ref="B44:F45"/>
    <mergeCell ref="G44:P47"/>
    <mergeCell ref="Q54:S57"/>
    <mergeCell ref="T54:X55"/>
    <mergeCell ref="Y54:AE55"/>
    <mergeCell ref="AF54:AG57"/>
    <mergeCell ref="AH54:BB57"/>
    <mergeCell ref="BC54:BI57"/>
    <mergeCell ref="BJ54:BN55"/>
    <mergeCell ref="BO44:BR45"/>
    <mergeCell ref="Q44:S47"/>
    <mergeCell ref="T44:X45"/>
    <mergeCell ref="Y44:AE45"/>
    <mergeCell ref="AF44:AG47"/>
    <mergeCell ref="AH44:BB47"/>
    <mergeCell ref="BC44:BI47"/>
    <mergeCell ref="BJ44:BN45"/>
    <mergeCell ref="BO54:BR55"/>
    <mergeCell ref="BS54:BT57"/>
    <mergeCell ref="B56:F57"/>
    <mergeCell ref="T56:X57"/>
    <mergeCell ref="Y56:AE57"/>
    <mergeCell ref="BJ56:BN57"/>
    <mergeCell ref="BO56:BR57"/>
    <mergeCell ref="B59:F60"/>
    <mergeCell ref="G59:P62"/>
    <mergeCell ref="Q59:S62"/>
    <mergeCell ref="T59:X60"/>
    <mergeCell ref="Y59:AE60"/>
    <mergeCell ref="AF59:AG62"/>
    <mergeCell ref="AH59:BB62"/>
    <mergeCell ref="BC59:BI62"/>
    <mergeCell ref="BJ59:BN60"/>
    <mergeCell ref="BO59:BR60"/>
    <mergeCell ref="BS59:BT62"/>
    <mergeCell ref="B61:F62"/>
    <mergeCell ref="T61:X62"/>
    <mergeCell ref="Y61:AE62"/>
    <mergeCell ref="BJ61:BN62"/>
    <mergeCell ref="BO61:BR62"/>
    <mergeCell ref="B54:F55"/>
    <mergeCell ref="G54:P57"/>
    <mergeCell ref="AH69:BB72"/>
    <mergeCell ref="BC69:BI72"/>
    <mergeCell ref="BJ69:BN70"/>
    <mergeCell ref="B71:F72"/>
    <mergeCell ref="T71:X72"/>
    <mergeCell ref="Y71:AE72"/>
    <mergeCell ref="BJ71:BN72"/>
    <mergeCell ref="BO74:BR75"/>
    <mergeCell ref="Y69:AE70"/>
    <mergeCell ref="BS74:BT77"/>
    <mergeCell ref="B76:F77"/>
    <mergeCell ref="T76:X77"/>
    <mergeCell ref="Y76:AE77"/>
    <mergeCell ref="BJ76:BN77"/>
    <mergeCell ref="BO76:BR77"/>
    <mergeCell ref="B74:F75"/>
    <mergeCell ref="G74:P77"/>
    <mergeCell ref="Q74:S77"/>
    <mergeCell ref="T74:X75"/>
    <mergeCell ref="Y74:AE75"/>
    <mergeCell ref="AF74:AG77"/>
    <mergeCell ref="AH74:BB77"/>
    <mergeCell ref="BC74:BI77"/>
    <mergeCell ref="BJ74:BN75"/>
  </mergeCells>
  <conditionalFormatting sqref="A34 A39 A44 A74 A79 A84 A89 A94 A99 A104">
    <cfRule type="cellIs" dxfId="5" priority="4" operator="equal">
      <formula>"Wunder"</formula>
    </cfRule>
    <cfRule type="cellIs" dxfId="4" priority="5" operator="equal">
      <formula>"Dweomer"</formula>
    </cfRule>
    <cfRule type="cellIs" dxfId="3" priority="6" operator="equal">
      <formula>"Zauber"</formula>
    </cfRule>
  </conditionalFormatting>
  <conditionalFormatting sqref="A69 A64 A59 A54 A49">
    <cfRule type="cellIs" dxfId="2" priority="1" operator="equal">
      <formula>"Wunder"</formula>
    </cfRule>
    <cfRule type="cellIs" dxfId="1" priority="2" operator="equal">
      <formula>"Dweomer"</formula>
    </cfRule>
    <cfRule type="cellIs" dxfId="0" priority="3" operator="equal">
      <formula>"Zauber"</formula>
    </cfRule>
  </conditionalFormatting>
  <dataValidations count="3">
    <dataValidation type="list" allowBlank="1" showInputMessage="1" showErrorMessage="1" sqref="A74 A79 A84 A89 A94 A104 A99 A69 A59 A64 B79:F80 B74:F75 B69:F70 B64:F65 B59:F60 B54:F55 B49:F50 B44:F45 B39:F40 B34:F35 B29:F30 B24:F25 B19:F20">
      <formula1>ZauberAuswahl</formula1>
    </dataValidation>
    <dataValidation type="list" allowBlank="1" showInputMessage="1" showErrorMessage="1" sqref="G19:P22 G24:P27 G29:P32 G34:P37 G39:P42 G44:P47 G49:P52 G54:P57 G59:P62 G64:P67 G69:P72 G74:P77 G79:P82">
      <formula1>INDIRECT($B19)</formula1>
    </dataValidation>
    <dataValidation type="list" allowBlank="1" showInputMessage="1" showErrorMessage="1" sqref="B99:J102 B94:J97 B89:J92 B84:J87 B104:J107">
      <formula1>INDIRECT($A84)</formula1>
    </dataValidation>
  </dataValidations>
  <pageMargins left="0.39370078740157483" right="0.39370078740157483" top="0.39370078740157483" bottom="0.39370078740157483" header="0.51181102362204722" footer="0.51181102362204722"/>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117"/>
  <sheetViews>
    <sheetView topLeftCell="A88" zoomScale="80" zoomScaleNormal="80" workbookViewId="0">
      <pane xSplit="1" topLeftCell="H1" activePane="topRight" state="frozen"/>
      <selection pane="topRight" activeCell="M119" sqref="M119"/>
    </sheetView>
  </sheetViews>
  <sheetFormatPr baseColWidth="10" defaultRowHeight="12.75" x14ac:dyDescent="0.2"/>
  <cols>
    <col min="1" max="1" width="21.28515625" bestFit="1" customWidth="1"/>
    <col min="2" max="2" width="11.7109375" style="24" bestFit="1" customWidth="1"/>
    <col min="3" max="3" width="7.7109375" style="24" bestFit="1" customWidth="1"/>
    <col min="4" max="4" width="13" style="24" bestFit="1" customWidth="1"/>
    <col min="5" max="5" width="8.7109375" style="24" bestFit="1" customWidth="1"/>
    <col min="6" max="6" width="8.5703125" style="24" bestFit="1" customWidth="1"/>
    <col min="7" max="7" width="11" style="24" customWidth="1"/>
    <col min="8" max="8" width="11.5703125" style="24" customWidth="1"/>
    <col min="9" max="9" width="7" style="24" customWidth="1"/>
    <col min="10" max="10" width="15.85546875" style="24" customWidth="1"/>
    <col min="11" max="11" width="13" style="24" customWidth="1"/>
    <col min="12" max="12" width="10" style="24" customWidth="1"/>
    <col min="13" max="13" width="16.7109375" style="24" customWidth="1"/>
    <col min="14" max="14" width="9.85546875" style="24" customWidth="1"/>
    <col min="15" max="15" width="7.7109375" style="24" customWidth="1"/>
    <col min="16" max="16" width="7" style="24" customWidth="1"/>
    <col min="17" max="17" width="8" style="24" customWidth="1"/>
    <col min="18" max="18" width="17.42578125" style="24" customWidth="1"/>
    <col min="19" max="19" width="21.28515625" style="24" customWidth="1"/>
    <col min="20" max="20" width="13.140625" style="24" customWidth="1"/>
    <col min="21" max="21" width="8.140625" style="24" bestFit="1" customWidth="1"/>
    <col min="22" max="22" width="7" style="24" customWidth="1"/>
    <col min="23" max="23" width="11.42578125" style="24" customWidth="1"/>
    <col min="24" max="24" width="15.28515625" style="24" customWidth="1"/>
    <col min="25" max="25" width="16.7109375" style="24" customWidth="1"/>
    <col min="26" max="26" width="19.28515625" style="82" customWidth="1"/>
    <col min="27" max="27" width="16" bestFit="1" customWidth="1"/>
    <col min="28" max="28" width="10.28515625" bestFit="1" customWidth="1"/>
    <col min="29" max="29" width="11.140625" bestFit="1" customWidth="1"/>
    <col min="30" max="30" width="7.85546875" bestFit="1" customWidth="1"/>
    <col min="31" max="31" width="7.28515625" bestFit="1" customWidth="1"/>
    <col min="32" max="32" width="9.5703125" bestFit="1" customWidth="1"/>
    <col min="33" max="33" width="10.140625" bestFit="1" customWidth="1"/>
    <col min="34" max="34" width="6.42578125" bestFit="1" customWidth="1"/>
    <col min="35" max="35" width="13.140625" bestFit="1" customWidth="1"/>
    <col min="36" max="36" width="11" bestFit="1" customWidth="1"/>
    <col min="37" max="37" width="8.85546875" bestFit="1" customWidth="1"/>
    <col min="38" max="38" width="14.5703125" bestFit="1" customWidth="1"/>
    <col min="39" max="39" width="8.5703125" bestFit="1" customWidth="1"/>
    <col min="40" max="40" width="6.85546875" bestFit="1" customWidth="1"/>
    <col min="41" max="41" width="6.28515625" bestFit="1" customWidth="1"/>
    <col min="42" max="42" width="7.28515625" bestFit="1" customWidth="1"/>
    <col min="43" max="43" width="14.5703125" bestFit="1" customWidth="1"/>
    <col min="44" max="44" width="18.28515625" bestFit="1" customWidth="1"/>
    <col min="45" max="45" width="11.5703125" bestFit="1" customWidth="1"/>
    <col min="46" max="46" width="7.140625" bestFit="1" customWidth="1"/>
    <col min="47" max="47" width="6.28515625" bestFit="1" customWidth="1"/>
    <col min="48" max="48" width="10.28515625" bestFit="1" customWidth="1"/>
    <col min="49" max="49" width="13.140625" bestFit="1" customWidth="1"/>
    <col min="50" max="50" width="14.85546875" bestFit="1" customWidth="1"/>
  </cols>
  <sheetData>
    <row r="1" spans="1:27" s="28" customFormat="1" x14ac:dyDescent="0.2">
      <c r="B1" s="66" t="s">
        <v>88</v>
      </c>
      <c r="C1" s="66" t="s">
        <v>89</v>
      </c>
      <c r="D1" s="66" t="s">
        <v>90</v>
      </c>
      <c r="E1" s="66" t="s">
        <v>91</v>
      </c>
      <c r="F1" s="66" t="s">
        <v>92</v>
      </c>
      <c r="G1" s="66" t="s">
        <v>93</v>
      </c>
      <c r="H1" s="66" t="s">
        <v>94</v>
      </c>
      <c r="I1" s="66" t="s">
        <v>95</v>
      </c>
      <c r="J1" s="66" t="s">
        <v>96</v>
      </c>
      <c r="K1" s="66" t="s">
        <v>107</v>
      </c>
      <c r="L1" s="66" t="s">
        <v>105</v>
      </c>
      <c r="M1" s="66" t="s">
        <v>106</v>
      </c>
      <c r="N1" s="66" t="s">
        <v>108</v>
      </c>
      <c r="O1" s="66" t="s">
        <v>97</v>
      </c>
      <c r="P1" s="66" t="s">
        <v>98</v>
      </c>
      <c r="Q1" s="66" t="s">
        <v>99</v>
      </c>
      <c r="R1" s="66" t="s">
        <v>100</v>
      </c>
      <c r="S1" s="66" t="s">
        <v>110</v>
      </c>
      <c r="T1" s="66" t="s">
        <v>104</v>
      </c>
      <c r="U1" s="66" t="s">
        <v>109</v>
      </c>
      <c r="V1" s="66" t="s">
        <v>102</v>
      </c>
      <c r="W1" s="66" t="s">
        <v>101</v>
      </c>
      <c r="X1" s="66" t="s">
        <v>103</v>
      </c>
      <c r="Y1" s="66" t="s">
        <v>133</v>
      </c>
      <c r="Z1" s="80" t="s">
        <v>1077</v>
      </c>
      <c r="AA1" s="28" t="s">
        <v>1089</v>
      </c>
    </row>
    <row r="2" spans="1:27" x14ac:dyDescent="0.2">
      <c r="A2" t="s">
        <v>135</v>
      </c>
      <c r="B2" s="24">
        <v>20</v>
      </c>
      <c r="C2" s="24">
        <v>20</v>
      </c>
      <c r="D2" s="24">
        <v>20</v>
      </c>
      <c r="E2" s="24">
        <v>10</v>
      </c>
      <c r="F2" s="24">
        <v>20</v>
      </c>
      <c r="G2" s="24">
        <v>20</v>
      </c>
      <c r="H2" s="24">
        <v>20</v>
      </c>
      <c r="I2" s="24">
        <v>20</v>
      </c>
      <c r="J2" s="24">
        <v>20</v>
      </c>
      <c r="K2" s="24">
        <v>20</v>
      </c>
      <c r="L2" s="24">
        <v>20</v>
      </c>
      <c r="M2" s="24">
        <v>20</v>
      </c>
      <c r="N2" s="24">
        <v>20</v>
      </c>
      <c r="O2" s="24">
        <v>20</v>
      </c>
      <c r="P2" s="24">
        <v>20</v>
      </c>
      <c r="Q2" s="24">
        <v>20</v>
      </c>
      <c r="R2" s="24">
        <v>20</v>
      </c>
      <c r="S2" s="24">
        <v>20</v>
      </c>
      <c r="T2" s="24">
        <v>20</v>
      </c>
      <c r="U2" s="24">
        <v>20</v>
      </c>
      <c r="V2" s="24">
        <v>20</v>
      </c>
      <c r="W2" s="24">
        <v>20</v>
      </c>
      <c r="X2" s="24">
        <v>20</v>
      </c>
      <c r="Y2" s="24">
        <v>20</v>
      </c>
      <c r="Z2" s="82">
        <v>20</v>
      </c>
      <c r="AA2" s="123">
        <v>20</v>
      </c>
    </row>
    <row r="3" spans="1:27" x14ac:dyDescent="0.2">
      <c r="A3" t="s">
        <v>142</v>
      </c>
      <c r="B3" s="24">
        <v>20</v>
      </c>
      <c r="C3" s="24">
        <v>10</v>
      </c>
      <c r="D3" s="24">
        <v>30</v>
      </c>
      <c r="E3" s="24">
        <v>20</v>
      </c>
      <c r="F3" s="24">
        <v>30</v>
      </c>
      <c r="G3" s="24">
        <v>30</v>
      </c>
      <c r="H3" s="24">
        <v>10</v>
      </c>
      <c r="I3" s="24">
        <v>20</v>
      </c>
      <c r="J3" s="24">
        <v>20</v>
      </c>
      <c r="K3" s="24">
        <v>10</v>
      </c>
      <c r="L3" s="24">
        <v>20</v>
      </c>
      <c r="M3" s="24">
        <v>30</v>
      </c>
      <c r="N3" s="24">
        <v>40</v>
      </c>
      <c r="O3" s="24">
        <v>10</v>
      </c>
      <c r="P3" s="24">
        <v>20</v>
      </c>
      <c r="Q3" s="24">
        <v>30</v>
      </c>
      <c r="R3" s="24">
        <v>30</v>
      </c>
      <c r="S3" s="24">
        <v>30</v>
      </c>
      <c r="T3" s="24">
        <v>30</v>
      </c>
      <c r="U3" s="24">
        <v>30</v>
      </c>
      <c r="V3" s="24">
        <v>30</v>
      </c>
      <c r="W3" s="24">
        <v>10</v>
      </c>
      <c r="X3" s="24">
        <v>30</v>
      </c>
      <c r="Y3" s="24">
        <v>30</v>
      </c>
      <c r="Z3" s="82">
        <f>IF(Q3&lt;B3,Q3,B3)+10</f>
        <v>30</v>
      </c>
      <c r="AA3" s="123">
        <v>40</v>
      </c>
    </row>
    <row r="4" spans="1:27" x14ac:dyDescent="0.2">
      <c r="A4" t="s">
        <v>144</v>
      </c>
      <c r="B4" s="24">
        <v>20</v>
      </c>
      <c r="C4" s="24">
        <v>30</v>
      </c>
      <c r="D4" s="24">
        <v>10</v>
      </c>
      <c r="E4" s="24">
        <v>20</v>
      </c>
      <c r="F4" s="24">
        <v>30</v>
      </c>
      <c r="G4" s="24">
        <v>10</v>
      </c>
      <c r="H4" s="24">
        <v>20</v>
      </c>
      <c r="I4" s="24">
        <v>20</v>
      </c>
      <c r="J4" s="24">
        <v>40</v>
      </c>
      <c r="K4" s="24">
        <v>30</v>
      </c>
      <c r="L4" s="24">
        <v>20</v>
      </c>
      <c r="M4" s="24">
        <v>10</v>
      </c>
      <c r="N4" s="24">
        <v>30</v>
      </c>
      <c r="O4" s="24">
        <v>40</v>
      </c>
      <c r="P4" s="24">
        <v>30</v>
      </c>
      <c r="Q4" s="24">
        <v>40</v>
      </c>
      <c r="R4" s="24">
        <v>40</v>
      </c>
      <c r="S4" s="24">
        <v>30</v>
      </c>
      <c r="T4" s="24">
        <v>30</v>
      </c>
      <c r="U4" s="24">
        <v>40</v>
      </c>
      <c r="V4" s="24">
        <v>40</v>
      </c>
      <c r="W4" s="24">
        <v>40</v>
      </c>
      <c r="X4" s="24">
        <v>40</v>
      </c>
      <c r="Y4" s="24">
        <v>30</v>
      </c>
      <c r="Z4" s="82">
        <f t="shared" ref="Z4:Z10" si="0">IF(Q4&lt;B4,Q4,B4)+10</f>
        <v>30</v>
      </c>
      <c r="AA4" s="123">
        <v>40</v>
      </c>
    </row>
    <row r="5" spans="1:27" x14ac:dyDescent="0.2">
      <c r="A5" t="s">
        <v>136</v>
      </c>
      <c r="B5" s="24">
        <v>30</v>
      </c>
      <c r="C5" s="24">
        <v>10</v>
      </c>
      <c r="D5" s="24">
        <v>20</v>
      </c>
      <c r="E5" s="24">
        <v>20</v>
      </c>
      <c r="F5" s="24">
        <v>10</v>
      </c>
      <c r="G5" s="24">
        <v>40</v>
      </c>
      <c r="H5" s="24">
        <v>20</v>
      </c>
      <c r="I5" s="24">
        <v>30</v>
      </c>
      <c r="J5" s="24">
        <v>20</v>
      </c>
      <c r="K5" s="24">
        <v>30</v>
      </c>
      <c r="L5" s="24">
        <v>30</v>
      </c>
      <c r="M5" s="24">
        <v>40</v>
      </c>
      <c r="N5" s="24">
        <v>30</v>
      </c>
      <c r="O5" s="24">
        <v>40</v>
      </c>
      <c r="P5" s="24">
        <v>40</v>
      </c>
      <c r="Q5" s="24">
        <v>40</v>
      </c>
      <c r="R5" s="24">
        <v>30</v>
      </c>
      <c r="S5" s="24">
        <v>40</v>
      </c>
      <c r="T5" s="24">
        <v>40</v>
      </c>
      <c r="U5" s="24">
        <v>40</v>
      </c>
      <c r="V5" s="24">
        <v>40</v>
      </c>
      <c r="W5" s="24">
        <v>40</v>
      </c>
      <c r="X5" s="24">
        <v>40</v>
      </c>
      <c r="Y5" s="24">
        <v>40</v>
      </c>
      <c r="Z5" s="82">
        <f t="shared" si="0"/>
        <v>40</v>
      </c>
      <c r="AA5" s="123">
        <v>20</v>
      </c>
    </row>
    <row r="6" spans="1:27" x14ac:dyDescent="0.2">
      <c r="A6" t="s">
        <v>8</v>
      </c>
      <c r="B6" s="24">
        <v>10</v>
      </c>
      <c r="C6" s="24">
        <v>10</v>
      </c>
      <c r="D6" s="24">
        <v>30</v>
      </c>
      <c r="E6" s="24">
        <v>20</v>
      </c>
      <c r="F6" s="24">
        <v>20</v>
      </c>
      <c r="G6" s="24">
        <v>10</v>
      </c>
      <c r="H6" s="24">
        <v>10</v>
      </c>
      <c r="I6" s="24">
        <v>20</v>
      </c>
      <c r="J6" s="24">
        <v>10</v>
      </c>
      <c r="K6" s="24">
        <v>10</v>
      </c>
      <c r="L6" s="24">
        <v>20</v>
      </c>
      <c r="M6" s="24">
        <v>20</v>
      </c>
      <c r="N6" s="24">
        <v>30</v>
      </c>
      <c r="O6" s="24">
        <v>20</v>
      </c>
      <c r="P6" s="24">
        <v>30</v>
      </c>
      <c r="Q6" s="24">
        <v>30</v>
      </c>
      <c r="R6" s="24">
        <v>30</v>
      </c>
      <c r="S6" s="24">
        <v>30</v>
      </c>
      <c r="T6" s="24">
        <v>30</v>
      </c>
      <c r="U6" s="24">
        <v>20</v>
      </c>
      <c r="V6" s="24">
        <v>20</v>
      </c>
      <c r="W6" s="24">
        <v>20</v>
      </c>
      <c r="X6" s="24">
        <v>30</v>
      </c>
      <c r="Y6" s="24">
        <v>20</v>
      </c>
      <c r="Z6" s="82">
        <f t="shared" si="0"/>
        <v>20</v>
      </c>
      <c r="AA6" s="123">
        <v>30</v>
      </c>
    </row>
    <row r="7" spans="1:27" x14ac:dyDescent="0.2">
      <c r="A7" t="s">
        <v>137</v>
      </c>
      <c r="B7" s="24">
        <v>20</v>
      </c>
      <c r="C7" s="24">
        <v>30</v>
      </c>
      <c r="D7" s="24">
        <v>10</v>
      </c>
      <c r="E7" s="24">
        <v>10</v>
      </c>
      <c r="F7" s="24">
        <v>20</v>
      </c>
      <c r="G7" s="24">
        <v>10</v>
      </c>
      <c r="H7" s="24">
        <v>30</v>
      </c>
      <c r="I7" s="24">
        <v>10</v>
      </c>
      <c r="J7" s="24">
        <v>20</v>
      </c>
      <c r="K7" s="24">
        <v>20</v>
      </c>
      <c r="L7" s="24">
        <v>20</v>
      </c>
      <c r="M7" s="24">
        <v>20</v>
      </c>
      <c r="N7" s="24">
        <v>10</v>
      </c>
      <c r="O7" s="24">
        <v>30</v>
      </c>
      <c r="P7" s="24">
        <v>20</v>
      </c>
      <c r="Q7" s="24">
        <v>30</v>
      </c>
      <c r="R7" s="24">
        <v>30</v>
      </c>
      <c r="S7" s="24">
        <v>10</v>
      </c>
      <c r="T7" s="24">
        <v>30</v>
      </c>
      <c r="U7" s="24">
        <v>20</v>
      </c>
      <c r="V7" s="24">
        <v>20</v>
      </c>
      <c r="W7" s="24">
        <v>20</v>
      </c>
      <c r="X7" s="24">
        <v>30</v>
      </c>
      <c r="Y7" s="24">
        <v>30</v>
      </c>
      <c r="Z7" s="82">
        <f t="shared" si="0"/>
        <v>30</v>
      </c>
      <c r="AA7" s="123">
        <v>30</v>
      </c>
    </row>
    <row r="8" spans="1:27" x14ac:dyDescent="0.2">
      <c r="A8" t="s">
        <v>143</v>
      </c>
      <c r="B8" s="24">
        <v>10</v>
      </c>
      <c r="C8" s="24">
        <v>30</v>
      </c>
      <c r="D8" s="24">
        <v>30</v>
      </c>
      <c r="E8" s="24">
        <v>40</v>
      </c>
      <c r="F8" s="24">
        <v>30</v>
      </c>
      <c r="G8" s="24">
        <v>10</v>
      </c>
      <c r="H8" s="24">
        <v>30</v>
      </c>
      <c r="I8" s="24">
        <v>40</v>
      </c>
      <c r="J8" s="24">
        <v>40</v>
      </c>
      <c r="K8" s="24">
        <v>40</v>
      </c>
      <c r="L8" s="24">
        <v>40</v>
      </c>
      <c r="M8" s="24">
        <v>20</v>
      </c>
      <c r="N8" s="24">
        <v>10</v>
      </c>
      <c r="O8" s="24">
        <v>40</v>
      </c>
      <c r="P8" s="24">
        <v>30</v>
      </c>
      <c r="Q8" s="24">
        <v>40</v>
      </c>
      <c r="R8" s="24">
        <v>40</v>
      </c>
      <c r="S8" s="24">
        <v>40</v>
      </c>
      <c r="T8" s="24">
        <v>40</v>
      </c>
      <c r="U8" s="24">
        <v>40</v>
      </c>
      <c r="V8" s="24">
        <v>40</v>
      </c>
      <c r="W8" s="24">
        <v>40</v>
      </c>
      <c r="X8" s="24">
        <v>40</v>
      </c>
      <c r="Y8" s="24">
        <v>20</v>
      </c>
      <c r="Z8" s="82">
        <f t="shared" si="0"/>
        <v>20</v>
      </c>
      <c r="AA8" s="123">
        <v>40</v>
      </c>
    </row>
    <row r="9" spans="1:27" x14ac:dyDescent="0.2">
      <c r="A9" t="s">
        <v>138</v>
      </c>
      <c r="B9" s="24">
        <v>20</v>
      </c>
      <c r="C9" s="24">
        <v>20</v>
      </c>
      <c r="D9" s="24">
        <v>20</v>
      </c>
      <c r="E9" s="24">
        <v>20</v>
      </c>
      <c r="F9" s="24">
        <v>10</v>
      </c>
      <c r="G9" s="24">
        <v>20</v>
      </c>
      <c r="H9" s="24">
        <v>20</v>
      </c>
      <c r="I9" s="24">
        <v>20</v>
      </c>
      <c r="J9" s="24">
        <v>20</v>
      </c>
      <c r="K9" s="24">
        <v>20</v>
      </c>
      <c r="L9" s="24">
        <v>20</v>
      </c>
      <c r="M9" s="24">
        <v>20</v>
      </c>
      <c r="N9" s="24">
        <v>20</v>
      </c>
      <c r="O9" s="24">
        <v>40</v>
      </c>
      <c r="P9" s="24">
        <v>40</v>
      </c>
      <c r="Q9" s="24">
        <v>40</v>
      </c>
      <c r="R9" s="24">
        <v>30</v>
      </c>
      <c r="S9" s="24">
        <v>40</v>
      </c>
      <c r="T9" s="24">
        <v>40</v>
      </c>
      <c r="U9" s="24">
        <v>40</v>
      </c>
      <c r="V9" s="24">
        <v>40</v>
      </c>
      <c r="W9" s="24">
        <v>40</v>
      </c>
      <c r="X9" s="24">
        <v>40</v>
      </c>
      <c r="Y9" s="24">
        <v>30</v>
      </c>
      <c r="Z9" s="82">
        <f t="shared" si="0"/>
        <v>30</v>
      </c>
      <c r="AA9" s="123">
        <v>20</v>
      </c>
    </row>
    <row r="10" spans="1:27" s="30" customFormat="1" ht="13.5" thickBot="1" x14ac:dyDescent="0.25">
      <c r="A10" s="30" t="s">
        <v>134</v>
      </c>
      <c r="B10" s="31">
        <v>20</v>
      </c>
      <c r="C10" s="31">
        <v>40</v>
      </c>
      <c r="D10" s="31">
        <v>20</v>
      </c>
      <c r="E10" s="31">
        <v>20</v>
      </c>
      <c r="F10" s="31">
        <v>40</v>
      </c>
      <c r="G10" s="31">
        <v>30</v>
      </c>
      <c r="H10" s="31">
        <v>20</v>
      </c>
      <c r="I10" s="31">
        <v>20</v>
      </c>
      <c r="J10" s="31">
        <v>30</v>
      </c>
      <c r="K10" s="31">
        <v>30</v>
      </c>
      <c r="L10" s="31">
        <v>10</v>
      </c>
      <c r="M10" s="31">
        <v>30</v>
      </c>
      <c r="N10" s="31">
        <v>20</v>
      </c>
      <c r="O10" s="31">
        <v>10</v>
      </c>
      <c r="P10" s="31">
        <v>20</v>
      </c>
      <c r="Q10" s="31">
        <v>10</v>
      </c>
      <c r="R10" s="31">
        <v>20</v>
      </c>
      <c r="S10" s="31">
        <v>20</v>
      </c>
      <c r="T10" s="31">
        <v>20</v>
      </c>
      <c r="U10" s="31">
        <v>10</v>
      </c>
      <c r="V10" s="31">
        <v>10</v>
      </c>
      <c r="W10" s="31">
        <v>20</v>
      </c>
      <c r="X10" s="31">
        <v>10</v>
      </c>
      <c r="Y10" s="31">
        <v>30</v>
      </c>
      <c r="Z10" s="82">
        <f t="shared" si="0"/>
        <v>20</v>
      </c>
      <c r="AA10" s="31">
        <v>20</v>
      </c>
    </row>
    <row r="11" spans="1:27" s="30" customFormat="1" x14ac:dyDescent="0.2">
      <c r="A11" s="91" t="s">
        <v>161</v>
      </c>
      <c r="B11" s="92" t="s">
        <v>5</v>
      </c>
      <c r="C11" s="92" t="s">
        <v>5</v>
      </c>
      <c r="D11" s="92" t="s">
        <v>5</v>
      </c>
      <c r="E11" s="92" t="s">
        <v>5</v>
      </c>
      <c r="F11" s="92" t="s">
        <v>5</v>
      </c>
      <c r="G11" s="92" t="s">
        <v>5</v>
      </c>
      <c r="H11" s="92" t="s">
        <v>5</v>
      </c>
      <c r="I11" s="93" t="s">
        <v>5</v>
      </c>
      <c r="J11" s="93" t="s">
        <v>5</v>
      </c>
      <c r="K11" s="93" t="s">
        <v>5</v>
      </c>
      <c r="L11" s="93">
        <v>60</v>
      </c>
      <c r="M11" s="93" t="s">
        <v>1069</v>
      </c>
      <c r="N11" s="93" t="s">
        <v>1069</v>
      </c>
      <c r="O11" s="93">
        <v>90</v>
      </c>
      <c r="P11" s="93">
        <v>30</v>
      </c>
      <c r="Q11" s="93">
        <v>60</v>
      </c>
      <c r="R11" s="93">
        <v>90</v>
      </c>
      <c r="S11" s="93">
        <v>60</v>
      </c>
      <c r="T11" s="93" t="s">
        <v>5</v>
      </c>
      <c r="U11" s="93">
        <v>60</v>
      </c>
      <c r="V11" s="93">
        <v>60</v>
      </c>
      <c r="W11" s="93">
        <v>60</v>
      </c>
      <c r="X11" s="93" t="s">
        <v>5</v>
      </c>
      <c r="Y11" s="93">
        <v>45</v>
      </c>
      <c r="Z11" s="81">
        <f>IF(Q11&lt;B11,Q11,B11)+15</f>
        <v>75</v>
      </c>
      <c r="AA11" s="31">
        <v>75</v>
      </c>
    </row>
    <row r="12" spans="1:27" s="30" customFormat="1" x14ac:dyDescent="0.2">
      <c r="A12" s="88" t="s">
        <v>208</v>
      </c>
      <c r="B12" s="70" t="s">
        <v>5</v>
      </c>
      <c r="C12" s="70" t="s">
        <v>5</v>
      </c>
      <c r="D12" s="70" t="s">
        <v>5</v>
      </c>
      <c r="E12" s="70" t="s">
        <v>5</v>
      </c>
      <c r="F12" s="70" t="s">
        <v>5</v>
      </c>
      <c r="G12" s="70" t="s">
        <v>5</v>
      </c>
      <c r="H12" s="70" t="s">
        <v>5</v>
      </c>
      <c r="I12" s="31" t="s">
        <v>5</v>
      </c>
      <c r="J12" s="31" t="s">
        <v>5</v>
      </c>
      <c r="K12" s="31" t="s">
        <v>5</v>
      </c>
      <c r="L12" s="31" t="s">
        <v>1069</v>
      </c>
      <c r="M12" s="31">
        <v>60</v>
      </c>
      <c r="N12" s="31" t="s">
        <v>1069</v>
      </c>
      <c r="O12" s="31">
        <v>60</v>
      </c>
      <c r="P12" s="31">
        <v>90</v>
      </c>
      <c r="Q12" s="31">
        <v>60</v>
      </c>
      <c r="R12" s="31">
        <v>90</v>
      </c>
      <c r="S12" s="31">
        <v>90</v>
      </c>
      <c r="T12" s="31" t="s">
        <v>5</v>
      </c>
      <c r="U12" s="31">
        <v>90</v>
      </c>
      <c r="V12" s="31">
        <v>90</v>
      </c>
      <c r="W12" s="31">
        <v>90</v>
      </c>
      <c r="X12" s="31" t="s">
        <v>5</v>
      </c>
      <c r="Y12" s="31">
        <v>105</v>
      </c>
      <c r="Z12" s="31">
        <f t="shared" ref="Z12:Z31" si="1">IF(Q12&lt;B12,Q12,B12)+15</f>
        <v>75</v>
      </c>
      <c r="AA12" s="31">
        <v>105</v>
      </c>
    </row>
    <row r="13" spans="1:27" s="30" customFormat="1" x14ac:dyDescent="0.2">
      <c r="A13" s="88" t="s">
        <v>252</v>
      </c>
      <c r="B13" s="70" t="s">
        <v>5</v>
      </c>
      <c r="C13" s="70" t="s">
        <v>5</v>
      </c>
      <c r="D13" s="70" t="s">
        <v>5</v>
      </c>
      <c r="E13" s="70" t="s">
        <v>5</v>
      </c>
      <c r="F13" s="70" t="s">
        <v>5</v>
      </c>
      <c r="G13" s="70" t="s">
        <v>5</v>
      </c>
      <c r="H13" s="70" t="s">
        <v>5</v>
      </c>
      <c r="I13" s="31" t="s">
        <v>5</v>
      </c>
      <c r="J13" s="31" t="s">
        <v>5</v>
      </c>
      <c r="K13" s="31" t="s">
        <v>5</v>
      </c>
      <c r="L13" s="31">
        <v>60</v>
      </c>
      <c r="M13" s="31" t="s">
        <v>1069</v>
      </c>
      <c r="N13" s="31">
        <v>90</v>
      </c>
      <c r="O13" s="31">
        <v>120</v>
      </c>
      <c r="P13" s="31">
        <v>90</v>
      </c>
      <c r="Q13" s="31">
        <v>60</v>
      </c>
      <c r="R13" s="31">
        <v>90</v>
      </c>
      <c r="S13" s="31">
        <v>60</v>
      </c>
      <c r="T13" s="31" t="s">
        <v>5</v>
      </c>
      <c r="U13" s="31">
        <v>90</v>
      </c>
      <c r="V13" s="31">
        <v>90</v>
      </c>
      <c r="W13" s="31">
        <v>60</v>
      </c>
      <c r="X13" s="31" t="s">
        <v>5</v>
      </c>
      <c r="Y13" s="31">
        <v>105</v>
      </c>
      <c r="Z13" s="31">
        <f t="shared" si="1"/>
        <v>75</v>
      </c>
      <c r="AA13" s="31">
        <v>105</v>
      </c>
    </row>
    <row r="14" spans="1:27" s="30" customFormat="1" x14ac:dyDescent="0.2">
      <c r="A14" s="88" t="s">
        <v>222</v>
      </c>
      <c r="B14" s="70" t="s">
        <v>5</v>
      </c>
      <c r="C14" s="70" t="s">
        <v>5</v>
      </c>
      <c r="D14" s="70" t="s">
        <v>5</v>
      </c>
      <c r="E14" s="70" t="s">
        <v>5</v>
      </c>
      <c r="F14" s="70" t="s">
        <v>5</v>
      </c>
      <c r="G14" s="70" t="s">
        <v>5</v>
      </c>
      <c r="H14" s="70" t="s">
        <v>5</v>
      </c>
      <c r="I14" s="31" t="s">
        <v>5</v>
      </c>
      <c r="J14" s="31" t="s">
        <v>5</v>
      </c>
      <c r="K14" s="31" t="s">
        <v>5</v>
      </c>
      <c r="L14" s="31" t="s">
        <v>1069</v>
      </c>
      <c r="M14" s="31" t="s">
        <v>1069</v>
      </c>
      <c r="N14" s="31" t="s">
        <v>1069</v>
      </c>
      <c r="O14" s="31">
        <v>90</v>
      </c>
      <c r="P14" s="31">
        <v>90</v>
      </c>
      <c r="Q14" s="31">
        <v>60</v>
      </c>
      <c r="R14" s="31">
        <v>60</v>
      </c>
      <c r="S14" s="31">
        <v>90</v>
      </c>
      <c r="T14" s="31" t="s">
        <v>5</v>
      </c>
      <c r="U14" s="31">
        <v>120</v>
      </c>
      <c r="V14" s="31">
        <v>120</v>
      </c>
      <c r="W14" s="31">
        <v>120</v>
      </c>
      <c r="X14" s="31" t="s">
        <v>5</v>
      </c>
      <c r="Y14" s="31">
        <v>105</v>
      </c>
      <c r="Z14" s="31">
        <f t="shared" si="1"/>
        <v>75</v>
      </c>
      <c r="AA14" s="31">
        <v>120</v>
      </c>
    </row>
    <row r="15" spans="1:27" s="30" customFormat="1" x14ac:dyDescent="0.2">
      <c r="A15" s="88" t="s">
        <v>178</v>
      </c>
      <c r="B15" s="70" t="s">
        <v>5</v>
      </c>
      <c r="C15" s="70" t="s">
        <v>5</v>
      </c>
      <c r="D15" s="70" t="s">
        <v>5</v>
      </c>
      <c r="E15" s="70" t="s">
        <v>5</v>
      </c>
      <c r="F15" s="70" t="s">
        <v>5</v>
      </c>
      <c r="G15" s="70" t="s">
        <v>5</v>
      </c>
      <c r="H15" s="70" t="s">
        <v>5</v>
      </c>
      <c r="I15" s="31" t="s">
        <v>5</v>
      </c>
      <c r="J15" s="31" t="s">
        <v>5</v>
      </c>
      <c r="K15" s="31" t="s">
        <v>5</v>
      </c>
      <c r="L15" s="31" t="s">
        <v>1069</v>
      </c>
      <c r="M15" s="31">
        <v>60</v>
      </c>
      <c r="N15" s="31" t="s">
        <v>1069</v>
      </c>
      <c r="O15" s="31">
        <v>60</v>
      </c>
      <c r="P15" s="31">
        <v>60</v>
      </c>
      <c r="Q15" s="31">
        <v>60</v>
      </c>
      <c r="R15" s="31">
        <v>120</v>
      </c>
      <c r="S15" s="31">
        <v>120</v>
      </c>
      <c r="T15" s="31" t="s">
        <v>5</v>
      </c>
      <c r="U15" s="31">
        <v>120</v>
      </c>
      <c r="V15" s="31">
        <v>120</v>
      </c>
      <c r="W15" s="31">
        <v>120</v>
      </c>
      <c r="X15" s="31" t="s">
        <v>5</v>
      </c>
      <c r="Y15" s="31">
        <v>75</v>
      </c>
      <c r="Z15" s="31">
        <f t="shared" si="1"/>
        <v>75</v>
      </c>
      <c r="AA15" s="31">
        <v>120</v>
      </c>
    </row>
    <row r="16" spans="1:27" s="30" customFormat="1" x14ac:dyDescent="0.2">
      <c r="A16" s="88" t="s">
        <v>190</v>
      </c>
      <c r="B16" s="70" t="s">
        <v>5</v>
      </c>
      <c r="C16" s="70" t="s">
        <v>5</v>
      </c>
      <c r="D16" s="70" t="s">
        <v>5</v>
      </c>
      <c r="E16" s="70" t="s">
        <v>5</v>
      </c>
      <c r="F16" s="70" t="s">
        <v>5</v>
      </c>
      <c r="G16" s="70" t="s">
        <v>5</v>
      </c>
      <c r="H16" s="70" t="s">
        <v>5</v>
      </c>
      <c r="I16" s="31" t="s">
        <v>5</v>
      </c>
      <c r="J16" s="31" t="s">
        <v>5</v>
      </c>
      <c r="K16" s="31" t="s">
        <v>5</v>
      </c>
      <c r="L16" s="31" t="s">
        <v>1069</v>
      </c>
      <c r="M16" s="31" t="s">
        <v>1069</v>
      </c>
      <c r="N16" s="31" t="s">
        <v>1069</v>
      </c>
      <c r="O16" s="31">
        <v>90</v>
      </c>
      <c r="P16" s="31">
        <v>30</v>
      </c>
      <c r="Q16" s="31">
        <v>60</v>
      </c>
      <c r="R16" s="31">
        <v>120</v>
      </c>
      <c r="S16" s="31">
        <v>120</v>
      </c>
      <c r="T16" s="31" t="s">
        <v>5</v>
      </c>
      <c r="U16" s="31">
        <v>60</v>
      </c>
      <c r="V16" s="31">
        <v>60</v>
      </c>
      <c r="W16" s="31">
        <v>60</v>
      </c>
      <c r="X16" s="31" t="s">
        <v>5</v>
      </c>
      <c r="Y16" s="31">
        <v>45</v>
      </c>
      <c r="Z16" s="31">
        <f t="shared" si="1"/>
        <v>75</v>
      </c>
      <c r="AA16" s="31">
        <v>75</v>
      </c>
    </row>
    <row r="17" spans="1:27" s="30" customFormat="1" x14ac:dyDescent="0.2">
      <c r="A17" s="88" t="s">
        <v>185</v>
      </c>
      <c r="B17" s="70" t="s">
        <v>5</v>
      </c>
      <c r="C17" s="70" t="s">
        <v>5</v>
      </c>
      <c r="D17" s="70" t="s">
        <v>5</v>
      </c>
      <c r="E17" s="70" t="s">
        <v>5</v>
      </c>
      <c r="F17" s="70" t="s">
        <v>5</v>
      </c>
      <c r="G17" s="70" t="s">
        <v>5</v>
      </c>
      <c r="H17" s="70" t="s">
        <v>5</v>
      </c>
      <c r="I17" s="31" t="s">
        <v>5</v>
      </c>
      <c r="J17" s="31" t="s">
        <v>5</v>
      </c>
      <c r="K17" s="31" t="s">
        <v>5</v>
      </c>
      <c r="L17" s="31" t="s">
        <v>1069</v>
      </c>
      <c r="M17" s="31" t="s">
        <v>1069</v>
      </c>
      <c r="N17" s="31" t="s">
        <v>1069</v>
      </c>
      <c r="O17" s="31">
        <v>120</v>
      </c>
      <c r="P17" s="31">
        <v>60</v>
      </c>
      <c r="Q17" s="31">
        <v>60</v>
      </c>
      <c r="R17" s="31">
        <v>60</v>
      </c>
      <c r="S17" s="31">
        <v>90</v>
      </c>
      <c r="T17" s="31" t="s">
        <v>5</v>
      </c>
      <c r="U17" s="31">
        <v>120</v>
      </c>
      <c r="V17" s="31">
        <v>120</v>
      </c>
      <c r="W17" s="31">
        <v>60</v>
      </c>
      <c r="X17" s="31" t="s">
        <v>5</v>
      </c>
      <c r="Y17" s="31">
        <v>75</v>
      </c>
      <c r="Z17" s="31">
        <f t="shared" si="1"/>
        <v>75</v>
      </c>
      <c r="AA17" s="31">
        <v>120</v>
      </c>
    </row>
    <row r="18" spans="1:27" s="30" customFormat="1" x14ac:dyDescent="0.2">
      <c r="A18" s="88" t="s">
        <v>592</v>
      </c>
      <c r="B18" s="70" t="s">
        <v>5</v>
      </c>
      <c r="C18" s="70" t="s">
        <v>5</v>
      </c>
      <c r="D18" s="70" t="s">
        <v>5</v>
      </c>
      <c r="E18" s="70" t="s">
        <v>5</v>
      </c>
      <c r="F18" s="70" t="s">
        <v>5</v>
      </c>
      <c r="G18" s="70" t="s">
        <v>5</v>
      </c>
      <c r="H18" s="70" t="s">
        <v>5</v>
      </c>
      <c r="I18" s="31" t="s">
        <v>5</v>
      </c>
      <c r="J18" s="31">
        <v>30</v>
      </c>
      <c r="K18" s="31" t="s">
        <v>5</v>
      </c>
      <c r="L18" s="31" t="s">
        <v>1069</v>
      </c>
      <c r="M18" s="31" t="s">
        <v>1069</v>
      </c>
      <c r="N18" s="31" t="s">
        <v>1069</v>
      </c>
      <c r="O18" s="31" t="s">
        <v>1069</v>
      </c>
      <c r="P18" s="31" t="s">
        <v>5</v>
      </c>
      <c r="Q18" s="31" t="s">
        <v>5</v>
      </c>
      <c r="R18" s="31">
        <v>30</v>
      </c>
      <c r="S18" s="31">
        <v>30</v>
      </c>
      <c r="T18" s="31" t="s">
        <v>5</v>
      </c>
      <c r="U18" s="31" t="s">
        <v>5</v>
      </c>
      <c r="V18" s="31" t="s">
        <v>5</v>
      </c>
      <c r="W18" s="31">
        <v>60</v>
      </c>
      <c r="X18" s="31" t="s">
        <v>5</v>
      </c>
      <c r="Y18" s="31" t="s">
        <v>5</v>
      </c>
      <c r="Z18" s="31" t="s">
        <v>5</v>
      </c>
      <c r="AA18" s="31" t="s">
        <v>5</v>
      </c>
    </row>
    <row r="19" spans="1:27" s="30" customFormat="1" x14ac:dyDescent="0.2">
      <c r="A19" s="88" t="s">
        <v>650</v>
      </c>
      <c r="B19" s="70" t="s">
        <v>5</v>
      </c>
      <c r="C19" s="70" t="s">
        <v>5</v>
      </c>
      <c r="D19" s="70" t="s">
        <v>5</v>
      </c>
      <c r="E19" s="70" t="s">
        <v>5</v>
      </c>
      <c r="F19" s="70" t="s">
        <v>5</v>
      </c>
      <c r="G19" s="70" t="s">
        <v>5</v>
      </c>
      <c r="H19" s="70" t="s">
        <v>5</v>
      </c>
      <c r="I19" s="31" t="s">
        <v>5</v>
      </c>
      <c r="J19" s="31" t="s">
        <v>5</v>
      </c>
      <c r="K19" s="31">
        <v>30</v>
      </c>
      <c r="L19" s="31" t="s">
        <v>1069</v>
      </c>
      <c r="M19" s="31" t="s">
        <v>1069</v>
      </c>
      <c r="N19" s="31" t="s">
        <v>1069</v>
      </c>
      <c r="O19" s="31">
        <v>30</v>
      </c>
      <c r="P19" s="31" t="s">
        <v>5</v>
      </c>
      <c r="Q19" s="31" t="s">
        <v>5</v>
      </c>
      <c r="R19" s="31" t="s">
        <v>5</v>
      </c>
      <c r="S19" s="31" t="s">
        <v>5</v>
      </c>
      <c r="T19" s="31" t="s">
        <v>5</v>
      </c>
      <c r="U19" s="31">
        <v>30</v>
      </c>
      <c r="V19" s="31" t="s">
        <v>5</v>
      </c>
      <c r="W19" s="31">
        <v>60</v>
      </c>
      <c r="X19" s="31" t="s">
        <v>5</v>
      </c>
      <c r="Y19" s="31">
        <v>105</v>
      </c>
      <c r="Z19" s="31" t="s">
        <v>5</v>
      </c>
      <c r="AA19" s="31">
        <v>45</v>
      </c>
    </row>
    <row r="20" spans="1:27" s="30" customFormat="1" x14ac:dyDescent="0.2">
      <c r="A20" s="88" t="s">
        <v>706</v>
      </c>
      <c r="B20" s="70" t="s">
        <v>5</v>
      </c>
      <c r="C20" s="70" t="s">
        <v>5</v>
      </c>
      <c r="D20" s="70" t="s">
        <v>5</v>
      </c>
      <c r="E20" s="70" t="s">
        <v>5</v>
      </c>
      <c r="F20" s="70" t="s">
        <v>5</v>
      </c>
      <c r="G20" s="70" t="s">
        <v>5</v>
      </c>
      <c r="H20" s="70" t="s">
        <v>5</v>
      </c>
      <c r="I20" s="31">
        <v>30</v>
      </c>
      <c r="J20" s="31" t="s">
        <v>5</v>
      </c>
      <c r="K20" s="31" t="s">
        <v>5</v>
      </c>
      <c r="L20" s="31" t="s">
        <v>1069</v>
      </c>
      <c r="M20" s="31" t="s">
        <v>1069</v>
      </c>
      <c r="N20" s="31" t="s">
        <v>1069</v>
      </c>
      <c r="O20" s="31" t="s">
        <v>1069</v>
      </c>
      <c r="P20" s="31" t="s">
        <v>1069</v>
      </c>
      <c r="Q20" s="31" t="s">
        <v>1069</v>
      </c>
      <c r="R20" s="31" t="s">
        <v>1069</v>
      </c>
      <c r="S20" s="31" t="s">
        <v>1069</v>
      </c>
      <c r="T20" s="31" t="s">
        <v>5</v>
      </c>
      <c r="U20" s="31" t="s">
        <v>5</v>
      </c>
      <c r="V20" s="31" t="s">
        <v>1069</v>
      </c>
      <c r="W20" s="31" t="s">
        <v>5</v>
      </c>
      <c r="X20" s="31" t="s">
        <v>1069</v>
      </c>
      <c r="Y20" s="31" t="s">
        <v>1069</v>
      </c>
      <c r="Z20" s="31" t="s">
        <v>1069</v>
      </c>
      <c r="AA20" s="31" t="s">
        <v>5</v>
      </c>
    </row>
    <row r="21" spans="1:27" s="30" customFormat="1" x14ac:dyDescent="0.2">
      <c r="A21" s="88" t="s">
        <v>837</v>
      </c>
      <c r="B21" s="70" t="s">
        <v>5</v>
      </c>
      <c r="C21" s="70" t="s">
        <v>5</v>
      </c>
      <c r="D21" s="70" t="s">
        <v>5</v>
      </c>
      <c r="E21" s="70" t="s">
        <v>5</v>
      </c>
      <c r="F21" s="70" t="s">
        <v>5</v>
      </c>
      <c r="G21" s="70" t="s">
        <v>5</v>
      </c>
      <c r="H21" s="70" t="s">
        <v>5</v>
      </c>
      <c r="I21" s="31" t="s">
        <v>1069</v>
      </c>
      <c r="J21" s="31" t="s">
        <v>1069</v>
      </c>
      <c r="K21" s="31" t="s">
        <v>1069</v>
      </c>
      <c r="L21" s="31">
        <v>60</v>
      </c>
      <c r="M21" s="31">
        <v>60</v>
      </c>
      <c r="N21" s="31">
        <v>120</v>
      </c>
      <c r="O21" s="31">
        <v>120</v>
      </c>
      <c r="P21" s="31">
        <v>60</v>
      </c>
      <c r="Q21" s="31">
        <v>120</v>
      </c>
      <c r="R21" s="31">
        <v>120</v>
      </c>
      <c r="S21" s="31">
        <v>120</v>
      </c>
      <c r="T21" s="31">
        <v>30</v>
      </c>
      <c r="U21" s="31">
        <v>120</v>
      </c>
      <c r="V21" s="31">
        <v>120</v>
      </c>
      <c r="W21" s="31">
        <v>120</v>
      </c>
      <c r="X21" s="31" t="s">
        <v>5</v>
      </c>
      <c r="Y21" s="31">
        <v>75</v>
      </c>
      <c r="Z21" s="31">
        <f>IF(IF(Q21&lt;B21,Q21,B21)+15&lt;=120,IF(Q21&lt;B21,Q21,B21)+15,120)</f>
        <v>120</v>
      </c>
      <c r="AA21" s="31">
        <v>120</v>
      </c>
    </row>
    <row r="22" spans="1:27" s="30" customFormat="1" x14ac:dyDescent="0.2">
      <c r="A22" s="88" t="s">
        <v>870</v>
      </c>
      <c r="B22" s="70" t="s">
        <v>5</v>
      </c>
      <c r="C22" s="70" t="s">
        <v>5</v>
      </c>
      <c r="D22" s="70" t="s">
        <v>5</v>
      </c>
      <c r="E22" s="70" t="s">
        <v>5</v>
      </c>
      <c r="F22" s="70" t="s">
        <v>5</v>
      </c>
      <c r="G22" s="70" t="s">
        <v>5</v>
      </c>
      <c r="H22" s="70" t="s">
        <v>5</v>
      </c>
      <c r="I22" s="31" t="s">
        <v>1069</v>
      </c>
      <c r="J22" s="31" t="s">
        <v>5</v>
      </c>
      <c r="K22" s="31" t="s">
        <v>1069</v>
      </c>
      <c r="L22" s="31" t="s">
        <v>5</v>
      </c>
      <c r="M22" s="31" t="s">
        <v>1069</v>
      </c>
      <c r="N22" s="31" t="s">
        <v>1069</v>
      </c>
      <c r="O22" s="31" t="s">
        <v>1069</v>
      </c>
      <c r="P22" s="31" t="s">
        <v>5</v>
      </c>
      <c r="Q22" s="31" t="s">
        <v>5</v>
      </c>
      <c r="R22" s="31" t="s">
        <v>5</v>
      </c>
      <c r="S22" s="31" t="s">
        <v>5</v>
      </c>
      <c r="T22" s="31">
        <v>30</v>
      </c>
      <c r="U22" s="31" t="s">
        <v>5</v>
      </c>
      <c r="V22" s="31" t="s">
        <v>5</v>
      </c>
      <c r="W22" s="31" t="s">
        <v>5</v>
      </c>
      <c r="X22" s="31">
        <v>30</v>
      </c>
      <c r="Y22" s="31" t="s">
        <v>5</v>
      </c>
      <c r="Z22" s="31" t="s">
        <v>5</v>
      </c>
      <c r="AA22" s="31" t="s">
        <v>5</v>
      </c>
    </row>
    <row r="23" spans="1:27" x14ac:dyDescent="0.2">
      <c r="A23" s="88" t="s">
        <v>1061</v>
      </c>
      <c r="B23" s="71" t="s">
        <v>5</v>
      </c>
      <c r="C23" s="71" t="s">
        <v>5</v>
      </c>
      <c r="D23" s="71" t="s">
        <v>5</v>
      </c>
      <c r="E23" s="71" t="s">
        <v>5</v>
      </c>
      <c r="F23" s="71" t="s">
        <v>5</v>
      </c>
      <c r="G23" s="71" t="s">
        <v>5</v>
      </c>
      <c r="H23" s="71" t="s">
        <v>5</v>
      </c>
      <c r="I23" s="31" t="s">
        <v>1069</v>
      </c>
      <c r="J23" s="31" t="s">
        <v>5</v>
      </c>
      <c r="K23" s="31" t="s">
        <v>1069</v>
      </c>
      <c r="L23" s="31" t="s">
        <v>5</v>
      </c>
      <c r="M23" s="31" t="s">
        <v>1069</v>
      </c>
      <c r="N23" s="31" t="s">
        <v>1069</v>
      </c>
      <c r="O23" s="31" t="s">
        <v>1069</v>
      </c>
      <c r="P23" s="24" t="s">
        <v>5</v>
      </c>
      <c r="Q23" s="24" t="s">
        <v>5</v>
      </c>
      <c r="R23" s="68" t="s">
        <v>5</v>
      </c>
      <c r="S23" s="68" t="s">
        <v>5</v>
      </c>
      <c r="T23" s="24">
        <v>30</v>
      </c>
      <c r="U23" s="24" t="s">
        <v>5</v>
      </c>
      <c r="V23" s="24" t="s">
        <v>5</v>
      </c>
      <c r="W23" s="24" t="s">
        <v>5</v>
      </c>
      <c r="X23" s="24">
        <v>30</v>
      </c>
      <c r="Y23" s="24" t="s">
        <v>5</v>
      </c>
      <c r="Z23" s="31" t="s">
        <v>5</v>
      </c>
      <c r="AA23" s="31" t="s">
        <v>5</v>
      </c>
    </row>
    <row r="24" spans="1:27" x14ac:dyDescent="0.2">
      <c r="A24" s="88" t="s">
        <v>1062</v>
      </c>
      <c r="B24" s="71" t="s">
        <v>5</v>
      </c>
      <c r="C24" s="71" t="s">
        <v>5</v>
      </c>
      <c r="D24" s="71" t="s">
        <v>5</v>
      </c>
      <c r="E24" s="71" t="s">
        <v>5</v>
      </c>
      <c r="F24" s="71" t="s">
        <v>5</v>
      </c>
      <c r="G24" s="71" t="s">
        <v>5</v>
      </c>
      <c r="H24" s="71" t="s">
        <v>5</v>
      </c>
      <c r="I24" s="31" t="s">
        <v>1069</v>
      </c>
      <c r="J24" s="31" t="s">
        <v>5</v>
      </c>
      <c r="K24" s="31" t="s">
        <v>1069</v>
      </c>
      <c r="L24" s="31" t="s">
        <v>5</v>
      </c>
      <c r="M24" s="31" t="s">
        <v>1069</v>
      </c>
      <c r="N24" s="31" t="s">
        <v>1069</v>
      </c>
      <c r="O24" s="31" t="s">
        <v>1069</v>
      </c>
      <c r="P24" s="24" t="s">
        <v>5</v>
      </c>
      <c r="Q24" s="24" t="s">
        <v>5</v>
      </c>
      <c r="R24" s="68" t="s">
        <v>5</v>
      </c>
      <c r="S24" s="68" t="s">
        <v>5</v>
      </c>
      <c r="T24" s="24">
        <v>90</v>
      </c>
      <c r="U24" s="24" t="s">
        <v>5</v>
      </c>
      <c r="V24" s="24" t="s">
        <v>5</v>
      </c>
      <c r="W24" s="24" t="s">
        <v>5</v>
      </c>
      <c r="X24" s="24">
        <v>30</v>
      </c>
      <c r="Y24" s="24" t="s">
        <v>5</v>
      </c>
      <c r="Z24" s="31" t="s">
        <v>5</v>
      </c>
      <c r="AA24" s="31" t="s">
        <v>5</v>
      </c>
    </row>
    <row r="25" spans="1:27" x14ac:dyDescent="0.2">
      <c r="A25" s="88" t="s">
        <v>1003</v>
      </c>
      <c r="B25" s="71" t="s">
        <v>5</v>
      </c>
      <c r="C25" s="71" t="s">
        <v>5</v>
      </c>
      <c r="D25" s="71" t="s">
        <v>5</v>
      </c>
      <c r="E25" s="71" t="s">
        <v>5</v>
      </c>
      <c r="F25" s="71" t="s">
        <v>5</v>
      </c>
      <c r="G25" s="71" t="s">
        <v>5</v>
      </c>
      <c r="H25" s="71" t="s">
        <v>5</v>
      </c>
      <c r="I25" s="31" t="s">
        <v>1069</v>
      </c>
      <c r="J25" s="31" t="s">
        <v>5</v>
      </c>
      <c r="K25" s="31" t="s">
        <v>1069</v>
      </c>
      <c r="L25" s="31" t="s">
        <v>5</v>
      </c>
      <c r="M25" s="31" t="s">
        <v>1069</v>
      </c>
      <c r="N25" s="31" t="s">
        <v>1069</v>
      </c>
      <c r="O25" s="31" t="s">
        <v>1069</v>
      </c>
      <c r="P25" s="24" t="s">
        <v>5</v>
      </c>
      <c r="Q25" s="24" t="s">
        <v>5</v>
      </c>
      <c r="R25" s="68" t="s">
        <v>5</v>
      </c>
      <c r="S25" s="68" t="s">
        <v>5</v>
      </c>
      <c r="T25" s="24" t="s">
        <v>5</v>
      </c>
      <c r="U25" s="24">
        <v>90</v>
      </c>
      <c r="V25" s="24">
        <v>30</v>
      </c>
      <c r="W25" s="24" t="s">
        <v>5</v>
      </c>
      <c r="X25" s="24" t="s">
        <v>5</v>
      </c>
      <c r="Y25" s="24" t="s">
        <v>5</v>
      </c>
      <c r="Z25" s="31" t="s">
        <v>5</v>
      </c>
      <c r="AA25" s="31">
        <v>105</v>
      </c>
    </row>
    <row r="26" spans="1:27" x14ac:dyDescent="0.2">
      <c r="A26" s="88" t="s">
        <v>1063</v>
      </c>
      <c r="B26" s="71" t="s">
        <v>5</v>
      </c>
      <c r="C26" s="71" t="s">
        <v>5</v>
      </c>
      <c r="D26" s="71" t="s">
        <v>5</v>
      </c>
      <c r="E26" s="71" t="s">
        <v>5</v>
      </c>
      <c r="F26" s="71" t="s">
        <v>5</v>
      </c>
      <c r="G26" s="71" t="s">
        <v>5</v>
      </c>
      <c r="H26" s="71" t="s">
        <v>5</v>
      </c>
      <c r="I26" s="31" t="s">
        <v>1069</v>
      </c>
      <c r="J26" s="31" t="s">
        <v>5</v>
      </c>
      <c r="K26" s="31" t="s">
        <v>1069</v>
      </c>
      <c r="L26" s="31" t="s">
        <v>5</v>
      </c>
      <c r="M26" s="31" t="s">
        <v>1069</v>
      </c>
      <c r="N26" s="31" t="s">
        <v>1069</v>
      </c>
      <c r="O26" s="68">
        <v>90</v>
      </c>
      <c r="P26" s="68">
        <v>90</v>
      </c>
      <c r="Q26" s="68">
        <v>60</v>
      </c>
      <c r="R26" s="68">
        <v>120</v>
      </c>
      <c r="S26" s="68">
        <v>60</v>
      </c>
      <c r="T26" s="68">
        <v>30</v>
      </c>
      <c r="U26" s="68">
        <v>90</v>
      </c>
      <c r="V26" s="68">
        <v>60</v>
      </c>
      <c r="W26" s="68">
        <v>60</v>
      </c>
      <c r="X26" s="68">
        <v>30</v>
      </c>
      <c r="Y26" s="68">
        <v>105</v>
      </c>
      <c r="Z26" s="31">
        <f t="shared" si="1"/>
        <v>75</v>
      </c>
      <c r="AA26" s="31">
        <v>105</v>
      </c>
    </row>
    <row r="27" spans="1:27" x14ac:dyDescent="0.2">
      <c r="A27" s="88" t="s">
        <v>1064</v>
      </c>
      <c r="B27" s="71" t="s">
        <v>5</v>
      </c>
      <c r="C27" s="71" t="s">
        <v>5</v>
      </c>
      <c r="D27" s="71" t="s">
        <v>5</v>
      </c>
      <c r="E27" s="71" t="s">
        <v>5</v>
      </c>
      <c r="F27" s="71" t="s">
        <v>5</v>
      </c>
      <c r="G27" s="71" t="s">
        <v>5</v>
      </c>
      <c r="H27" s="71" t="s">
        <v>5</v>
      </c>
      <c r="I27" s="31" t="s">
        <v>1069</v>
      </c>
      <c r="J27" s="31" t="s">
        <v>5</v>
      </c>
      <c r="K27" s="31" t="s">
        <v>1069</v>
      </c>
      <c r="L27" s="31" t="s">
        <v>5</v>
      </c>
      <c r="M27" s="31" t="s">
        <v>1069</v>
      </c>
      <c r="N27" s="31" t="s">
        <v>1069</v>
      </c>
      <c r="O27" s="24">
        <v>90</v>
      </c>
      <c r="P27" s="24">
        <v>60</v>
      </c>
      <c r="Q27" s="24">
        <v>60</v>
      </c>
      <c r="R27" s="24">
        <v>90</v>
      </c>
      <c r="S27" s="24">
        <v>60</v>
      </c>
      <c r="T27" s="24">
        <v>30</v>
      </c>
      <c r="U27" s="24">
        <v>60</v>
      </c>
      <c r="V27" s="24">
        <v>30</v>
      </c>
      <c r="W27" s="24">
        <v>60</v>
      </c>
      <c r="X27" s="24" t="s">
        <v>5</v>
      </c>
      <c r="Y27" s="24">
        <v>75</v>
      </c>
      <c r="Z27" s="31">
        <f t="shared" si="1"/>
        <v>75</v>
      </c>
      <c r="AA27" s="31">
        <v>75</v>
      </c>
    </row>
    <row r="28" spans="1:27" x14ac:dyDescent="0.2">
      <c r="A28" s="88" t="s">
        <v>1065</v>
      </c>
      <c r="B28" s="71" t="s">
        <v>5</v>
      </c>
      <c r="C28" s="71" t="s">
        <v>5</v>
      </c>
      <c r="D28" s="71" t="s">
        <v>5</v>
      </c>
      <c r="E28" s="71" t="s">
        <v>5</v>
      </c>
      <c r="F28" s="71" t="s">
        <v>5</v>
      </c>
      <c r="G28" s="71" t="s">
        <v>5</v>
      </c>
      <c r="H28" s="71" t="s">
        <v>5</v>
      </c>
      <c r="I28" s="31" t="s">
        <v>1069</v>
      </c>
      <c r="J28" s="31" t="s">
        <v>5</v>
      </c>
      <c r="K28" s="31" t="s">
        <v>1069</v>
      </c>
      <c r="L28" s="31" t="s">
        <v>5</v>
      </c>
      <c r="M28" s="31" t="s">
        <v>1069</v>
      </c>
      <c r="N28" s="31" t="s">
        <v>1069</v>
      </c>
      <c r="O28" s="24">
        <v>90</v>
      </c>
      <c r="P28" s="24">
        <v>120</v>
      </c>
      <c r="Q28" s="24">
        <v>90</v>
      </c>
      <c r="R28" s="24">
        <v>90</v>
      </c>
      <c r="S28" s="24">
        <v>60</v>
      </c>
      <c r="T28" s="24">
        <v>30</v>
      </c>
      <c r="U28" s="24">
        <v>90</v>
      </c>
      <c r="V28" s="24">
        <v>90</v>
      </c>
      <c r="W28" s="24">
        <v>60</v>
      </c>
      <c r="X28" s="24">
        <v>30</v>
      </c>
      <c r="Y28" s="24">
        <v>120</v>
      </c>
      <c r="Z28" s="31">
        <f t="shared" si="1"/>
        <v>105</v>
      </c>
      <c r="AA28" s="31">
        <v>105</v>
      </c>
    </row>
    <row r="29" spans="1:27" x14ac:dyDescent="0.2">
      <c r="A29" s="88" t="s">
        <v>1066</v>
      </c>
      <c r="B29" s="71" t="s">
        <v>5</v>
      </c>
      <c r="C29" s="71" t="s">
        <v>5</v>
      </c>
      <c r="D29" s="71" t="s">
        <v>5</v>
      </c>
      <c r="E29" s="71" t="s">
        <v>5</v>
      </c>
      <c r="F29" s="71" t="s">
        <v>5</v>
      </c>
      <c r="G29" s="71" t="s">
        <v>5</v>
      </c>
      <c r="H29" s="71" t="s">
        <v>5</v>
      </c>
      <c r="I29" s="31" t="s">
        <v>1069</v>
      </c>
      <c r="J29" s="31" t="s">
        <v>5</v>
      </c>
      <c r="K29" s="31" t="s">
        <v>1069</v>
      </c>
      <c r="L29" s="31" t="s">
        <v>5</v>
      </c>
      <c r="M29" s="31" t="s">
        <v>1069</v>
      </c>
      <c r="N29" s="31" t="s">
        <v>1069</v>
      </c>
      <c r="O29" s="68" t="s">
        <v>1069</v>
      </c>
      <c r="P29" s="68" t="s">
        <v>5</v>
      </c>
      <c r="Q29" s="68" t="s">
        <v>5</v>
      </c>
      <c r="R29" s="68" t="s">
        <v>5</v>
      </c>
      <c r="S29" s="68" t="s">
        <v>5</v>
      </c>
      <c r="T29" s="68">
        <v>30</v>
      </c>
      <c r="U29" s="68" t="s">
        <v>5</v>
      </c>
      <c r="V29" s="68" t="s">
        <v>5</v>
      </c>
      <c r="W29" s="68" t="s">
        <v>5</v>
      </c>
      <c r="X29" s="68">
        <v>30</v>
      </c>
      <c r="Y29" s="68" t="s">
        <v>5</v>
      </c>
      <c r="Z29" s="31" t="s">
        <v>5</v>
      </c>
      <c r="AA29" s="31" t="s">
        <v>5</v>
      </c>
    </row>
    <row r="30" spans="1:27" x14ac:dyDescent="0.2">
      <c r="A30" s="88" t="s">
        <v>1067</v>
      </c>
      <c r="B30" s="71" t="s">
        <v>5</v>
      </c>
      <c r="C30" s="71" t="s">
        <v>5</v>
      </c>
      <c r="D30" s="71" t="s">
        <v>5</v>
      </c>
      <c r="E30" s="71" t="s">
        <v>5</v>
      </c>
      <c r="F30" s="71" t="s">
        <v>5</v>
      </c>
      <c r="G30" s="71" t="s">
        <v>5</v>
      </c>
      <c r="H30" s="71" t="s">
        <v>5</v>
      </c>
      <c r="I30" s="31" t="s">
        <v>1069</v>
      </c>
      <c r="J30" s="31" t="s">
        <v>5</v>
      </c>
      <c r="K30" s="31" t="s">
        <v>1069</v>
      </c>
      <c r="L30" s="31" t="s">
        <v>5</v>
      </c>
      <c r="M30" s="31" t="s">
        <v>1069</v>
      </c>
      <c r="N30" s="31" t="s">
        <v>1069</v>
      </c>
      <c r="O30" s="68" t="s">
        <v>1069</v>
      </c>
      <c r="P30" s="68" t="s">
        <v>5</v>
      </c>
      <c r="Q30" s="68">
        <v>30</v>
      </c>
      <c r="R30" s="68">
        <v>120</v>
      </c>
      <c r="S30" s="68">
        <v>60</v>
      </c>
      <c r="T30" s="68">
        <v>30</v>
      </c>
      <c r="U30" s="68" t="s">
        <v>5</v>
      </c>
      <c r="V30" s="68" t="s">
        <v>5</v>
      </c>
      <c r="W30" s="68" t="s">
        <v>5</v>
      </c>
      <c r="X30" s="68">
        <v>30</v>
      </c>
      <c r="Y30" s="68" t="s">
        <v>5</v>
      </c>
      <c r="Z30" s="31">
        <f t="shared" si="1"/>
        <v>45</v>
      </c>
      <c r="AA30" s="31" t="s">
        <v>5</v>
      </c>
    </row>
    <row r="31" spans="1:27" x14ac:dyDescent="0.2">
      <c r="A31" s="88" t="s">
        <v>1068</v>
      </c>
      <c r="B31" s="71" t="s">
        <v>5</v>
      </c>
      <c r="C31" s="71" t="s">
        <v>5</v>
      </c>
      <c r="D31" s="71" t="s">
        <v>5</v>
      </c>
      <c r="E31" s="71" t="s">
        <v>5</v>
      </c>
      <c r="F31" s="71" t="s">
        <v>5</v>
      </c>
      <c r="G31" s="71" t="s">
        <v>5</v>
      </c>
      <c r="H31" s="71" t="s">
        <v>5</v>
      </c>
      <c r="I31" s="31" t="s">
        <v>1069</v>
      </c>
      <c r="J31" s="31" t="s">
        <v>5</v>
      </c>
      <c r="K31" s="31" t="s">
        <v>1069</v>
      </c>
      <c r="L31" s="31" t="s">
        <v>5</v>
      </c>
      <c r="M31" s="31" t="s">
        <v>1069</v>
      </c>
      <c r="N31" s="31" t="s">
        <v>1069</v>
      </c>
      <c r="O31" s="68">
        <v>120</v>
      </c>
      <c r="P31" s="68">
        <v>120</v>
      </c>
      <c r="Q31" s="68">
        <v>60</v>
      </c>
      <c r="R31" s="68">
        <v>120</v>
      </c>
      <c r="S31" s="68">
        <v>120</v>
      </c>
      <c r="T31" s="68">
        <v>30</v>
      </c>
      <c r="U31" s="68">
        <v>120</v>
      </c>
      <c r="V31" s="68">
        <v>120</v>
      </c>
      <c r="W31" s="68">
        <v>120</v>
      </c>
      <c r="X31" s="68">
        <v>30</v>
      </c>
      <c r="Y31" s="68">
        <v>120</v>
      </c>
      <c r="Z31" s="31">
        <f t="shared" si="1"/>
        <v>75</v>
      </c>
      <c r="AA31" s="31">
        <v>120</v>
      </c>
    </row>
    <row r="32" spans="1:27" x14ac:dyDescent="0.2">
      <c r="B32" s="23"/>
      <c r="C32" s="29"/>
    </row>
    <row r="33" spans="1:50" s="28" customFormat="1" x14ac:dyDescent="0.2">
      <c r="B33" s="66" t="s">
        <v>88</v>
      </c>
      <c r="C33" s="66" t="s">
        <v>89</v>
      </c>
      <c r="D33" s="66" t="s">
        <v>90</v>
      </c>
      <c r="E33" s="66" t="s">
        <v>91</v>
      </c>
      <c r="F33" s="66" t="s">
        <v>92</v>
      </c>
      <c r="G33" s="66" t="s">
        <v>93</v>
      </c>
      <c r="H33" s="66" t="s">
        <v>94</v>
      </c>
      <c r="I33" s="66" t="s">
        <v>95</v>
      </c>
      <c r="J33" s="66" t="s">
        <v>96</v>
      </c>
      <c r="K33" s="66" t="s">
        <v>107</v>
      </c>
      <c r="L33" s="66" t="s">
        <v>105</v>
      </c>
      <c r="M33" s="66" t="s">
        <v>106</v>
      </c>
      <c r="N33" s="66" t="s">
        <v>108</v>
      </c>
      <c r="O33" s="66" t="s">
        <v>97</v>
      </c>
      <c r="P33" s="66" t="s">
        <v>98</v>
      </c>
      <c r="Q33" s="66" t="s">
        <v>99</v>
      </c>
      <c r="R33" s="66" t="s">
        <v>100</v>
      </c>
      <c r="S33" s="66" t="s">
        <v>110</v>
      </c>
      <c r="T33" s="66" t="s">
        <v>104</v>
      </c>
      <c r="U33" s="66" t="s">
        <v>109</v>
      </c>
      <c r="V33" s="66" t="s">
        <v>102</v>
      </c>
      <c r="W33" s="66" t="s">
        <v>101</v>
      </c>
      <c r="X33" s="66" t="s">
        <v>103</v>
      </c>
      <c r="Y33" s="66" t="s">
        <v>133</v>
      </c>
      <c r="Z33" s="80" t="s">
        <v>1077</v>
      </c>
      <c r="AA33" s="28" t="s">
        <v>1089</v>
      </c>
      <c r="AB33" s="67"/>
      <c r="AC33" s="67"/>
      <c r="AD33" s="67"/>
      <c r="AE33" s="67"/>
      <c r="AF33" s="67"/>
      <c r="AG33" s="67"/>
      <c r="AH33" s="67"/>
      <c r="AI33" s="67"/>
      <c r="AJ33" s="67"/>
      <c r="AK33" s="67"/>
      <c r="AL33" s="67"/>
      <c r="AM33" s="67"/>
      <c r="AN33" s="67"/>
      <c r="AO33" s="67"/>
      <c r="AP33" s="67"/>
      <c r="AQ33" s="67"/>
      <c r="AR33" s="67"/>
      <c r="AS33" s="67"/>
      <c r="AT33" s="67"/>
      <c r="AU33" s="67"/>
      <c r="AV33" s="67"/>
      <c r="AW33" s="67"/>
      <c r="AX33" s="67"/>
    </row>
    <row r="34" spans="1:50" s="28" customFormat="1" x14ac:dyDescent="0.2">
      <c r="B34" s="66" t="s">
        <v>112</v>
      </c>
      <c r="C34" s="66" t="s">
        <v>112</v>
      </c>
      <c r="D34" s="66" t="s">
        <v>112</v>
      </c>
      <c r="E34" s="66" t="s">
        <v>112</v>
      </c>
      <c r="F34" s="66" t="s">
        <v>112</v>
      </c>
      <c r="G34" s="66" t="s">
        <v>112</v>
      </c>
      <c r="H34" s="66" t="s">
        <v>112</v>
      </c>
      <c r="I34" s="66" t="s">
        <v>112</v>
      </c>
      <c r="J34" s="66" t="s">
        <v>113</v>
      </c>
      <c r="K34" s="66" t="s">
        <v>113</v>
      </c>
      <c r="L34" s="66" t="s">
        <v>113</v>
      </c>
      <c r="M34" s="66" t="s">
        <v>113</v>
      </c>
      <c r="N34" s="66" t="s">
        <v>113</v>
      </c>
      <c r="O34" s="66" t="s">
        <v>114</v>
      </c>
      <c r="P34" s="66" t="s">
        <v>114</v>
      </c>
      <c r="Q34" s="66" t="s">
        <v>114</v>
      </c>
      <c r="R34" s="66" t="s">
        <v>114</v>
      </c>
      <c r="S34" s="66" t="s">
        <v>114</v>
      </c>
      <c r="T34" s="66" t="s">
        <v>114</v>
      </c>
      <c r="U34" s="66" t="s">
        <v>114</v>
      </c>
      <c r="V34" s="66" t="s">
        <v>114</v>
      </c>
      <c r="W34" s="66" t="s">
        <v>114</v>
      </c>
      <c r="X34" s="66" t="s">
        <v>114</v>
      </c>
      <c r="Y34" s="66" t="s">
        <v>132</v>
      </c>
      <c r="Z34" s="80" t="s">
        <v>132</v>
      </c>
      <c r="AA34" s="122" t="s">
        <v>132</v>
      </c>
    </row>
    <row r="35" spans="1:50" x14ac:dyDescent="0.2">
      <c r="A35" t="s">
        <v>67</v>
      </c>
      <c r="B35" s="24">
        <f>B3</f>
        <v>20</v>
      </c>
      <c r="C35" s="24">
        <f t="shared" ref="C35:X35" si="2">C3</f>
        <v>10</v>
      </c>
      <c r="D35" s="24">
        <f t="shared" si="2"/>
        <v>30</v>
      </c>
      <c r="E35" s="24">
        <f t="shared" si="2"/>
        <v>20</v>
      </c>
      <c r="F35" s="24">
        <f t="shared" si="2"/>
        <v>30</v>
      </c>
      <c r="G35" s="24">
        <f t="shared" si="2"/>
        <v>30</v>
      </c>
      <c r="H35" s="24">
        <f t="shared" si="2"/>
        <v>10</v>
      </c>
      <c r="I35" s="24">
        <f t="shared" si="2"/>
        <v>20</v>
      </c>
      <c r="J35" s="24">
        <f t="shared" si="2"/>
        <v>20</v>
      </c>
      <c r="K35" s="24">
        <f t="shared" si="2"/>
        <v>10</v>
      </c>
      <c r="L35" s="24">
        <f t="shared" si="2"/>
        <v>20</v>
      </c>
      <c r="M35" s="24">
        <f t="shared" si="2"/>
        <v>30</v>
      </c>
      <c r="N35" s="24">
        <f t="shared" si="2"/>
        <v>40</v>
      </c>
      <c r="O35" s="24">
        <f t="shared" si="2"/>
        <v>10</v>
      </c>
      <c r="P35" s="24">
        <f t="shared" si="2"/>
        <v>20</v>
      </c>
      <c r="Q35" s="24">
        <f t="shared" si="2"/>
        <v>30</v>
      </c>
      <c r="R35" s="24">
        <f t="shared" si="2"/>
        <v>30</v>
      </c>
      <c r="S35" s="24">
        <f t="shared" si="2"/>
        <v>30</v>
      </c>
      <c r="T35" s="24">
        <f t="shared" si="2"/>
        <v>30</v>
      </c>
      <c r="U35" s="24">
        <f t="shared" si="2"/>
        <v>30</v>
      </c>
      <c r="V35" s="24">
        <f t="shared" si="2"/>
        <v>30</v>
      </c>
      <c r="W35" s="24">
        <f t="shared" si="2"/>
        <v>10</v>
      </c>
      <c r="X35" s="24">
        <f t="shared" si="2"/>
        <v>30</v>
      </c>
      <c r="Y35" s="24">
        <f>Y3</f>
        <v>30</v>
      </c>
      <c r="Z35" s="82">
        <f>Z3</f>
        <v>30</v>
      </c>
      <c r="AA35" s="123">
        <f>AA3</f>
        <v>40</v>
      </c>
    </row>
    <row r="36" spans="1:50" x14ac:dyDescent="0.2">
      <c r="A36" t="s">
        <v>34</v>
      </c>
      <c r="B36" s="24">
        <f>IF(B6&lt;B4,B6,B4)</f>
        <v>10</v>
      </c>
      <c r="C36" s="24">
        <f t="shared" ref="C36:X36" si="3">IF(C6&lt;C4,C6,C4)</f>
        <v>10</v>
      </c>
      <c r="D36" s="24">
        <f t="shared" si="3"/>
        <v>10</v>
      </c>
      <c r="E36" s="24">
        <f t="shared" si="3"/>
        <v>20</v>
      </c>
      <c r="F36" s="24">
        <f t="shared" si="3"/>
        <v>20</v>
      </c>
      <c r="G36" s="24">
        <f t="shared" si="3"/>
        <v>10</v>
      </c>
      <c r="H36" s="24">
        <f t="shared" si="3"/>
        <v>10</v>
      </c>
      <c r="I36" s="24">
        <f t="shared" si="3"/>
        <v>20</v>
      </c>
      <c r="J36" s="24">
        <f t="shared" si="3"/>
        <v>10</v>
      </c>
      <c r="K36" s="24">
        <f t="shared" si="3"/>
        <v>10</v>
      </c>
      <c r="L36" s="24">
        <f t="shared" si="3"/>
        <v>20</v>
      </c>
      <c r="M36" s="24">
        <f t="shared" si="3"/>
        <v>10</v>
      </c>
      <c r="N36" s="24">
        <f t="shared" si="3"/>
        <v>30</v>
      </c>
      <c r="O36" s="24">
        <f t="shared" si="3"/>
        <v>20</v>
      </c>
      <c r="P36" s="24">
        <f t="shared" si="3"/>
        <v>30</v>
      </c>
      <c r="Q36" s="24">
        <f t="shared" si="3"/>
        <v>30</v>
      </c>
      <c r="R36" s="24">
        <f t="shared" si="3"/>
        <v>30</v>
      </c>
      <c r="S36" s="24">
        <f t="shared" si="3"/>
        <v>30</v>
      </c>
      <c r="T36" s="24">
        <f t="shared" si="3"/>
        <v>30</v>
      </c>
      <c r="U36" s="24">
        <f t="shared" si="3"/>
        <v>20</v>
      </c>
      <c r="V36" s="24">
        <f t="shared" si="3"/>
        <v>20</v>
      </c>
      <c r="W36" s="24">
        <f t="shared" si="3"/>
        <v>20</v>
      </c>
      <c r="X36" s="24">
        <f t="shared" si="3"/>
        <v>30</v>
      </c>
      <c r="Y36" s="24">
        <f>IF(Y6&lt;Y4,Y6,Y4)</f>
        <v>20</v>
      </c>
      <c r="Z36" s="82">
        <f>IF(Z6&lt;Z4,Z6,Z4)</f>
        <v>20</v>
      </c>
      <c r="AA36" s="123">
        <f>IF(AA6&lt;AA4,AA6,AA4)</f>
        <v>30</v>
      </c>
    </row>
    <row r="37" spans="1:50" x14ac:dyDescent="0.2">
      <c r="A37" t="s">
        <v>58</v>
      </c>
      <c r="B37" s="24">
        <f>B10</f>
        <v>20</v>
      </c>
      <c r="C37" s="24">
        <f t="shared" ref="C37:X37" si="4">C10</f>
        <v>40</v>
      </c>
      <c r="D37" s="24">
        <f t="shared" si="4"/>
        <v>20</v>
      </c>
      <c r="E37" s="24">
        <f t="shared" si="4"/>
        <v>20</v>
      </c>
      <c r="F37" s="24">
        <f t="shared" si="4"/>
        <v>40</v>
      </c>
      <c r="G37" s="24">
        <f t="shared" si="4"/>
        <v>30</v>
      </c>
      <c r="H37" s="24">
        <f t="shared" si="4"/>
        <v>20</v>
      </c>
      <c r="I37" s="24">
        <f t="shared" si="4"/>
        <v>20</v>
      </c>
      <c r="J37" s="24">
        <f t="shared" si="4"/>
        <v>30</v>
      </c>
      <c r="K37" s="24">
        <f t="shared" si="4"/>
        <v>30</v>
      </c>
      <c r="L37" s="24">
        <f t="shared" si="4"/>
        <v>10</v>
      </c>
      <c r="M37" s="24">
        <f t="shared" si="4"/>
        <v>30</v>
      </c>
      <c r="N37" s="24">
        <f t="shared" si="4"/>
        <v>20</v>
      </c>
      <c r="O37" s="24">
        <f t="shared" si="4"/>
        <v>10</v>
      </c>
      <c r="P37" s="24">
        <f t="shared" si="4"/>
        <v>20</v>
      </c>
      <c r="Q37" s="24">
        <f t="shared" si="4"/>
        <v>10</v>
      </c>
      <c r="R37" s="24">
        <f t="shared" si="4"/>
        <v>20</v>
      </c>
      <c r="S37" s="24">
        <f t="shared" si="4"/>
        <v>20</v>
      </c>
      <c r="T37" s="24">
        <f t="shared" si="4"/>
        <v>20</v>
      </c>
      <c r="U37" s="24">
        <f t="shared" si="4"/>
        <v>10</v>
      </c>
      <c r="V37" s="24">
        <f t="shared" si="4"/>
        <v>10</v>
      </c>
      <c r="W37" s="24">
        <f t="shared" si="4"/>
        <v>20</v>
      </c>
      <c r="X37" s="24">
        <f t="shared" si="4"/>
        <v>10</v>
      </c>
      <c r="Y37" s="24">
        <f>Y10</f>
        <v>30</v>
      </c>
      <c r="Z37" s="82">
        <f>Z10</f>
        <v>20</v>
      </c>
      <c r="AA37" s="123">
        <f>AA10</f>
        <v>20</v>
      </c>
    </row>
    <row r="38" spans="1:50" x14ac:dyDescent="0.2">
      <c r="A38" t="s">
        <v>39</v>
      </c>
      <c r="B38" s="24">
        <f>IF(B7&lt;B5,B7,B5)</f>
        <v>20</v>
      </c>
      <c r="C38" s="24">
        <f t="shared" ref="C38:X38" si="5">IF(C7&lt;C5,C7,C5)</f>
        <v>10</v>
      </c>
      <c r="D38" s="24">
        <f t="shared" si="5"/>
        <v>10</v>
      </c>
      <c r="E38" s="24">
        <f t="shared" si="5"/>
        <v>10</v>
      </c>
      <c r="F38" s="24">
        <f t="shared" si="5"/>
        <v>10</v>
      </c>
      <c r="G38" s="24">
        <f t="shared" si="5"/>
        <v>10</v>
      </c>
      <c r="H38" s="24">
        <f t="shared" si="5"/>
        <v>20</v>
      </c>
      <c r="I38" s="24">
        <f t="shared" si="5"/>
        <v>10</v>
      </c>
      <c r="J38" s="24">
        <f t="shared" si="5"/>
        <v>20</v>
      </c>
      <c r="K38" s="24">
        <f t="shared" si="5"/>
        <v>20</v>
      </c>
      <c r="L38" s="24">
        <f t="shared" si="5"/>
        <v>20</v>
      </c>
      <c r="M38" s="24">
        <f t="shared" si="5"/>
        <v>20</v>
      </c>
      <c r="N38" s="24">
        <f t="shared" si="5"/>
        <v>10</v>
      </c>
      <c r="O38" s="24">
        <f t="shared" si="5"/>
        <v>30</v>
      </c>
      <c r="P38" s="24">
        <f t="shared" si="5"/>
        <v>20</v>
      </c>
      <c r="Q38" s="24">
        <f t="shared" si="5"/>
        <v>30</v>
      </c>
      <c r="R38" s="24">
        <f t="shared" si="5"/>
        <v>30</v>
      </c>
      <c r="S38" s="24">
        <f t="shared" si="5"/>
        <v>10</v>
      </c>
      <c r="T38" s="24">
        <f t="shared" si="5"/>
        <v>30</v>
      </c>
      <c r="U38" s="24">
        <f t="shared" si="5"/>
        <v>20</v>
      </c>
      <c r="V38" s="24">
        <f t="shared" si="5"/>
        <v>20</v>
      </c>
      <c r="W38" s="24">
        <f t="shared" si="5"/>
        <v>20</v>
      </c>
      <c r="X38" s="24">
        <f t="shared" si="5"/>
        <v>30</v>
      </c>
      <c r="Y38" s="24">
        <f>IF(Y7&lt;Y5,Y7,Y5)</f>
        <v>30</v>
      </c>
      <c r="Z38" s="82">
        <f>IF(Z7&lt;Z5,Z7,Z5)</f>
        <v>30</v>
      </c>
      <c r="AA38" s="123">
        <f>IF(AA7&lt;AA5,AA7,AA5)</f>
        <v>20</v>
      </c>
    </row>
    <row r="39" spans="1:50" x14ac:dyDescent="0.2">
      <c r="A39" t="s">
        <v>119</v>
      </c>
      <c r="B39" s="24">
        <f>B10</f>
        <v>20</v>
      </c>
      <c r="C39" s="24">
        <f t="shared" ref="C39:X39" si="6">C10</f>
        <v>40</v>
      </c>
      <c r="D39" s="24">
        <f t="shared" si="6"/>
        <v>20</v>
      </c>
      <c r="E39" s="24">
        <f t="shared" si="6"/>
        <v>20</v>
      </c>
      <c r="F39" s="24">
        <f t="shared" si="6"/>
        <v>40</v>
      </c>
      <c r="G39" s="24">
        <f t="shared" si="6"/>
        <v>30</v>
      </c>
      <c r="H39" s="24">
        <f t="shared" si="6"/>
        <v>20</v>
      </c>
      <c r="I39" s="24">
        <f t="shared" si="6"/>
        <v>20</v>
      </c>
      <c r="J39" s="24">
        <f t="shared" si="6"/>
        <v>30</v>
      </c>
      <c r="K39" s="24">
        <f t="shared" si="6"/>
        <v>30</v>
      </c>
      <c r="L39" s="24">
        <f t="shared" si="6"/>
        <v>10</v>
      </c>
      <c r="M39" s="24">
        <f t="shared" si="6"/>
        <v>30</v>
      </c>
      <c r="N39" s="24">
        <f t="shared" si="6"/>
        <v>20</v>
      </c>
      <c r="O39" s="24">
        <f t="shared" si="6"/>
        <v>10</v>
      </c>
      <c r="P39" s="24">
        <f t="shared" si="6"/>
        <v>20</v>
      </c>
      <c r="Q39" s="24">
        <f t="shared" si="6"/>
        <v>10</v>
      </c>
      <c r="R39" s="24">
        <f t="shared" si="6"/>
        <v>20</v>
      </c>
      <c r="S39" s="24">
        <f t="shared" si="6"/>
        <v>20</v>
      </c>
      <c r="T39" s="24">
        <f t="shared" si="6"/>
        <v>20</v>
      </c>
      <c r="U39" s="24">
        <f t="shared" si="6"/>
        <v>10</v>
      </c>
      <c r="V39" s="24">
        <f t="shared" si="6"/>
        <v>10</v>
      </c>
      <c r="W39" s="24">
        <f t="shared" si="6"/>
        <v>20</v>
      </c>
      <c r="X39" s="24">
        <f t="shared" si="6"/>
        <v>10</v>
      </c>
      <c r="Y39" s="24">
        <f>Y10</f>
        <v>30</v>
      </c>
      <c r="Z39" s="82">
        <f>Z10</f>
        <v>20</v>
      </c>
      <c r="AA39" s="123">
        <f>AA10</f>
        <v>20</v>
      </c>
    </row>
    <row r="40" spans="1:50" x14ac:dyDescent="0.2">
      <c r="A40" t="s">
        <v>40</v>
      </c>
      <c r="B40" s="24">
        <f>IF(B6&lt;B5,B6,B5)</f>
        <v>10</v>
      </c>
      <c r="C40" s="24">
        <f t="shared" ref="C40:X40" si="7">IF(C6&lt;C5,C6,C5)</f>
        <v>10</v>
      </c>
      <c r="D40" s="24">
        <f t="shared" si="7"/>
        <v>20</v>
      </c>
      <c r="E40" s="24">
        <f t="shared" si="7"/>
        <v>20</v>
      </c>
      <c r="F40" s="24">
        <f t="shared" si="7"/>
        <v>10</v>
      </c>
      <c r="G40" s="24">
        <f t="shared" si="7"/>
        <v>10</v>
      </c>
      <c r="H40" s="24">
        <f t="shared" si="7"/>
        <v>10</v>
      </c>
      <c r="I40" s="24">
        <f t="shared" si="7"/>
        <v>20</v>
      </c>
      <c r="J40" s="24">
        <f t="shared" si="7"/>
        <v>10</v>
      </c>
      <c r="K40" s="24">
        <f t="shared" si="7"/>
        <v>10</v>
      </c>
      <c r="L40" s="24">
        <f t="shared" si="7"/>
        <v>20</v>
      </c>
      <c r="M40" s="24">
        <f t="shared" si="7"/>
        <v>20</v>
      </c>
      <c r="N40" s="24">
        <f t="shared" si="7"/>
        <v>30</v>
      </c>
      <c r="O40" s="24">
        <f t="shared" si="7"/>
        <v>20</v>
      </c>
      <c r="P40" s="24">
        <f t="shared" si="7"/>
        <v>30</v>
      </c>
      <c r="Q40" s="24">
        <f t="shared" si="7"/>
        <v>30</v>
      </c>
      <c r="R40" s="24">
        <f t="shared" si="7"/>
        <v>30</v>
      </c>
      <c r="S40" s="24">
        <f t="shared" si="7"/>
        <v>30</v>
      </c>
      <c r="T40" s="24">
        <f t="shared" si="7"/>
        <v>30</v>
      </c>
      <c r="U40" s="24">
        <f t="shared" si="7"/>
        <v>20</v>
      </c>
      <c r="V40" s="24">
        <f t="shared" si="7"/>
        <v>20</v>
      </c>
      <c r="W40" s="24">
        <f t="shared" si="7"/>
        <v>20</v>
      </c>
      <c r="X40" s="24">
        <f t="shared" si="7"/>
        <v>30</v>
      </c>
      <c r="Y40" s="24">
        <f>IF(Y6&lt;Y5,Y6,Y5)</f>
        <v>20</v>
      </c>
      <c r="Z40" s="82">
        <f>IF(Z6&lt;Z5,Z6,Z5)</f>
        <v>20</v>
      </c>
      <c r="AA40" s="123">
        <f>IF(AA6&lt;AA5,AA6,AA5)</f>
        <v>20</v>
      </c>
    </row>
    <row r="41" spans="1:50" x14ac:dyDescent="0.2">
      <c r="A41" t="s">
        <v>30</v>
      </c>
      <c r="B41" s="24">
        <f>IF(B4&lt;B6,B4,B6)</f>
        <v>10</v>
      </c>
      <c r="C41" s="24">
        <f t="shared" ref="C41:X41" si="8">IF(C4&lt;C6,C4,C6)</f>
        <v>10</v>
      </c>
      <c r="D41" s="24">
        <f t="shared" si="8"/>
        <v>10</v>
      </c>
      <c r="E41" s="24">
        <f t="shared" si="8"/>
        <v>20</v>
      </c>
      <c r="F41" s="24">
        <f t="shared" si="8"/>
        <v>20</v>
      </c>
      <c r="G41" s="24">
        <f t="shared" si="8"/>
        <v>10</v>
      </c>
      <c r="H41" s="24">
        <f t="shared" si="8"/>
        <v>10</v>
      </c>
      <c r="I41" s="24">
        <f t="shared" si="8"/>
        <v>20</v>
      </c>
      <c r="J41" s="24">
        <f t="shared" si="8"/>
        <v>10</v>
      </c>
      <c r="K41" s="24">
        <f t="shared" si="8"/>
        <v>10</v>
      </c>
      <c r="L41" s="24">
        <f t="shared" si="8"/>
        <v>20</v>
      </c>
      <c r="M41" s="24">
        <f t="shared" si="8"/>
        <v>10</v>
      </c>
      <c r="N41" s="24">
        <f t="shared" si="8"/>
        <v>30</v>
      </c>
      <c r="O41" s="24">
        <f t="shared" si="8"/>
        <v>20</v>
      </c>
      <c r="P41" s="24">
        <f t="shared" si="8"/>
        <v>30</v>
      </c>
      <c r="Q41" s="24">
        <f t="shared" si="8"/>
        <v>30</v>
      </c>
      <c r="R41" s="24">
        <f t="shared" si="8"/>
        <v>30</v>
      </c>
      <c r="S41" s="24">
        <f t="shared" si="8"/>
        <v>30</v>
      </c>
      <c r="T41" s="24">
        <f t="shared" si="8"/>
        <v>30</v>
      </c>
      <c r="U41" s="24">
        <f t="shared" si="8"/>
        <v>20</v>
      </c>
      <c r="V41" s="24">
        <f t="shared" si="8"/>
        <v>20</v>
      </c>
      <c r="W41" s="24">
        <f t="shared" si="8"/>
        <v>20</v>
      </c>
      <c r="X41" s="24">
        <f t="shared" si="8"/>
        <v>30</v>
      </c>
      <c r="Y41" s="24">
        <f>IF(Y4&lt;Y6,Y4,Y6)</f>
        <v>20</v>
      </c>
      <c r="Z41" s="82">
        <f>IF(Z4&lt;Z6,Z4,Z6)</f>
        <v>20</v>
      </c>
      <c r="AA41" s="123">
        <f>IF(AA4&lt;AA6,AA4,AA6)</f>
        <v>30</v>
      </c>
    </row>
    <row r="42" spans="1:50" x14ac:dyDescent="0.2">
      <c r="A42" t="s">
        <v>24</v>
      </c>
      <c r="B42" s="24">
        <f>B2</f>
        <v>20</v>
      </c>
      <c r="C42" s="24">
        <f t="shared" ref="C42:X42" si="9">C2</f>
        <v>20</v>
      </c>
      <c r="D42" s="24">
        <f t="shared" si="9"/>
        <v>20</v>
      </c>
      <c r="E42" s="24">
        <f t="shared" si="9"/>
        <v>10</v>
      </c>
      <c r="F42" s="24">
        <f t="shared" si="9"/>
        <v>20</v>
      </c>
      <c r="G42" s="24">
        <f t="shared" si="9"/>
        <v>20</v>
      </c>
      <c r="H42" s="24">
        <f t="shared" si="9"/>
        <v>20</v>
      </c>
      <c r="I42" s="24">
        <f t="shared" si="9"/>
        <v>20</v>
      </c>
      <c r="J42" s="24">
        <f t="shared" si="9"/>
        <v>20</v>
      </c>
      <c r="K42" s="24">
        <f t="shared" si="9"/>
        <v>20</v>
      </c>
      <c r="L42" s="24">
        <f t="shared" si="9"/>
        <v>20</v>
      </c>
      <c r="M42" s="24">
        <f t="shared" si="9"/>
        <v>20</v>
      </c>
      <c r="N42" s="24">
        <f t="shared" si="9"/>
        <v>20</v>
      </c>
      <c r="O42" s="24">
        <f t="shared" si="9"/>
        <v>20</v>
      </c>
      <c r="P42" s="24">
        <f t="shared" si="9"/>
        <v>20</v>
      </c>
      <c r="Q42" s="24">
        <f t="shared" si="9"/>
        <v>20</v>
      </c>
      <c r="R42" s="24">
        <f t="shared" si="9"/>
        <v>20</v>
      </c>
      <c r="S42" s="24">
        <f t="shared" si="9"/>
        <v>20</v>
      </c>
      <c r="T42" s="24">
        <f t="shared" si="9"/>
        <v>20</v>
      </c>
      <c r="U42" s="24">
        <f t="shared" si="9"/>
        <v>20</v>
      </c>
      <c r="V42" s="24">
        <f t="shared" si="9"/>
        <v>20</v>
      </c>
      <c r="W42" s="24">
        <f t="shared" si="9"/>
        <v>20</v>
      </c>
      <c r="X42" s="24">
        <f t="shared" si="9"/>
        <v>20</v>
      </c>
      <c r="Y42" s="24">
        <f>Y2</f>
        <v>20</v>
      </c>
      <c r="Z42" s="82">
        <f>Z2</f>
        <v>20</v>
      </c>
      <c r="AA42" s="123">
        <f>AA2</f>
        <v>20</v>
      </c>
    </row>
    <row r="43" spans="1:50" x14ac:dyDescent="0.2">
      <c r="A43" t="s">
        <v>41</v>
      </c>
      <c r="B43" s="24">
        <f>B5</f>
        <v>30</v>
      </c>
      <c r="C43" s="24">
        <f t="shared" ref="C43:X43" si="10">C5</f>
        <v>10</v>
      </c>
      <c r="D43" s="24">
        <f t="shared" si="10"/>
        <v>20</v>
      </c>
      <c r="E43" s="24">
        <f t="shared" si="10"/>
        <v>20</v>
      </c>
      <c r="F43" s="24">
        <f t="shared" si="10"/>
        <v>10</v>
      </c>
      <c r="G43" s="24">
        <f t="shared" si="10"/>
        <v>40</v>
      </c>
      <c r="H43" s="24">
        <f t="shared" si="10"/>
        <v>20</v>
      </c>
      <c r="I43" s="24">
        <f t="shared" si="10"/>
        <v>30</v>
      </c>
      <c r="J43" s="24">
        <f t="shared" si="10"/>
        <v>20</v>
      </c>
      <c r="K43" s="24">
        <f t="shared" si="10"/>
        <v>30</v>
      </c>
      <c r="L43" s="24">
        <f t="shared" si="10"/>
        <v>30</v>
      </c>
      <c r="M43" s="24">
        <f t="shared" si="10"/>
        <v>40</v>
      </c>
      <c r="N43" s="24">
        <f t="shared" si="10"/>
        <v>30</v>
      </c>
      <c r="O43" s="24">
        <f t="shared" si="10"/>
        <v>40</v>
      </c>
      <c r="P43" s="24">
        <f t="shared" si="10"/>
        <v>40</v>
      </c>
      <c r="Q43" s="24">
        <f t="shared" si="10"/>
        <v>40</v>
      </c>
      <c r="R43" s="24">
        <f t="shared" si="10"/>
        <v>30</v>
      </c>
      <c r="S43" s="24">
        <f t="shared" si="10"/>
        <v>40</v>
      </c>
      <c r="T43" s="24">
        <f t="shared" si="10"/>
        <v>40</v>
      </c>
      <c r="U43" s="24">
        <f t="shared" si="10"/>
        <v>40</v>
      </c>
      <c r="V43" s="24">
        <f t="shared" si="10"/>
        <v>40</v>
      </c>
      <c r="W43" s="24">
        <f t="shared" si="10"/>
        <v>40</v>
      </c>
      <c r="X43" s="24">
        <f t="shared" si="10"/>
        <v>40</v>
      </c>
      <c r="Y43" s="24">
        <f>Y5</f>
        <v>40</v>
      </c>
      <c r="Z43" s="82">
        <f>Z5</f>
        <v>40</v>
      </c>
      <c r="AA43" s="123">
        <f>AA5</f>
        <v>20</v>
      </c>
    </row>
    <row r="44" spans="1:50" x14ac:dyDescent="0.2">
      <c r="A44" t="s">
        <v>85</v>
      </c>
      <c r="B44" s="24">
        <f>B7</f>
        <v>20</v>
      </c>
      <c r="C44" s="24">
        <f t="shared" ref="C44:X44" si="11">C7</f>
        <v>30</v>
      </c>
      <c r="D44" s="24">
        <f t="shared" si="11"/>
        <v>10</v>
      </c>
      <c r="E44" s="24">
        <f t="shared" si="11"/>
        <v>10</v>
      </c>
      <c r="F44" s="24">
        <f t="shared" si="11"/>
        <v>20</v>
      </c>
      <c r="G44" s="24">
        <f t="shared" si="11"/>
        <v>10</v>
      </c>
      <c r="H44" s="24">
        <f t="shared" si="11"/>
        <v>30</v>
      </c>
      <c r="I44" s="24">
        <f t="shared" si="11"/>
        <v>10</v>
      </c>
      <c r="J44" s="24">
        <f t="shared" si="11"/>
        <v>20</v>
      </c>
      <c r="K44" s="24">
        <f t="shared" si="11"/>
        <v>20</v>
      </c>
      <c r="L44" s="24">
        <f t="shared" si="11"/>
        <v>20</v>
      </c>
      <c r="M44" s="24">
        <f t="shared" si="11"/>
        <v>20</v>
      </c>
      <c r="N44" s="24">
        <f t="shared" si="11"/>
        <v>10</v>
      </c>
      <c r="O44" s="24">
        <f t="shared" si="11"/>
        <v>30</v>
      </c>
      <c r="P44" s="24">
        <f t="shared" si="11"/>
        <v>20</v>
      </c>
      <c r="Q44" s="24">
        <f t="shared" si="11"/>
        <v>30</v>
      </c>
      <c r="R44" s="24">
        <f t="shared" si="11"/>
        <v>30</v>
      </c>
      <c r="S44" s="24">
        <f t="shared" si="11"/>
        <v>10</v>
      </c>
      <c r="T44" s="24">
        <f t="shared" si="11"/>
        <v>30</v>
      </c>
      <c r="U44" s="24">
        <f t="shared" si="11"/>
        <v>20</v>
      </c>
      <c r="V44" s="24">
        <f t="shared" si="11"/>
        <v>20</v>
      </c>
      <c r="W44" s="24">
        <f t="shared" si="11"/>
        <v>20</v>
      </c>
      <c r="X44" s="24">
        <f t="shared" si="11"/>
        <v>30</v>
      </c>
      <c r="Y44" s="24">
        <f>Y7</f>
        <v>30</v>
      </c>
      <c r="Z44" s="82">
        <f>Z7</f>
        <v>30</v>
      </c>
      <c r="AA44" s="123">
        <f>AA7</f>
        <v>30</v>
      </c>
    </row>
    <row r="45" spans="1:50" x14ac:dyDescent="0.2">
      <c r="A45" t="s">
        <v>140</v>
      </c>
      <c r="B45" s="24">
        <f>IF(B4&lt;B5,B4,B5)</f>
        <v>20</v>
      </c>
      <c r="C45" s="24">
        <f t="shared" ref="C45:X45" si="12">IF(C4&lt;C5,C4,C5)</f>
        <v>10</v>
      </c>
      <c r="D45" s="24">
        <f t="shared" si="12"/>
        <v>10</v>
      </c>
      <c r="E45" s="24">
        <f t="shared" si="12"/>
        <v>20</v>
      </c>
      <c r="F45" s="24">
        <f t="shared" si="12"/>
        <v>10</v>
      </c>
      <c r="G45" s="24">
        <f t="shared" si="12"/>
        <v>10</v>
      </c>
      <c r="H45" s="24">
        <f t="shared" si="12"/>
        <v>20</v>
      </c>
      <c r="I45" s="24">
        <f t="shared" si="12"/>
        <v>20</v>
      </c>
      <c r="J45" s="24">
        <f t="shared" si="12"/>
        <v>20</v>
      </c>
      <c r="K45" s="24">
        <f t="shared" si="12"/>
        <v>30</v>
      </c>
      <c r="L45" s="24">
        <f t="shared" si="12"/>
        <v>20</v>
      </c>
      <c r="M45" s="24">
        <f t="shared" si="12"/>
        <v>10</v>
      </c>
      <c r="N45" s="24">
        <f t="shared" si="12"/>
        <v>30</v>
      </c>
      <c r="O45" s="24">
        <f t="shared" si="12"/>
        <v>40</v>
      </c>
      <c r="P45" s="24">
        <f t="shared" si="12"/>
        <v>30</v>
      </c>
      <c r="Q45" s="24">
        <f t="shared" si="12"/>
        <v>40</v>
      </c>
      <c r="R45" s="24">
        <f t="shared" si="12"/>
        <v>30</v>
      </c>
      <c r="S45" s="24">
        <f t="shared" si="12"/>
        <v>30</v>
      </c>
      <c r="T45" s="24">
        <f t="shared" si="12"/>
        <v>30</v>
      </c>
      <c r="U45" s="24">
        <f t="shared" si="12"/>
        <v>40</v>
      </c>
      <c r="V45" s="24">
        <f t="shared" si="12"/>
        <v>40</v>
      </c>
      <c r="W45" s="24">
        <f t="shared" si="12"/>
        <v>40</v>
      </c>
      <c r="X45" s="24">
        <f t="shared" si="12"/>
        <v>40</v>
      </c>
      <c r="Y45" s="24">
        <f>IF(Y4&lt;Y5,Y4,Y5)</f>
        <v>30</v>
      </c>
      <c r="Z45" s="82">
        <f>IF(Z4&lt;Z5,Z4,Z5)</f>
        <v>30</v>
      </c>
      <c r="AA45" s="123">
        <f>IF(AA4&lt;AA5,AA4,AA5)</f>
        <v>20</v>
      </c>
    </row>
    <row r="46" spans="1:50" x14ac:dyDescent="0.2">
      <c r="A46" t="s">
        <v>14</v>
      </c>
      <c r="B46" s="24">
        <f>B2</f>
        <v>20</v>
      </c>
      <c r="C46" s="24">
        <f t="shared" ref="C46:X46" si="13">C2</f>
        <v>20</v>
      </c>
      <c r="D46" s="24">
        <f t="shared" si="13"/>
        <v>20</v>
      </c>
      <c r="E46" s="24">
        <f t="shared" si="13"/>
        <v>10</v>
      </c>
      <c r="F46" s="24">
        <f t="shared" si="13"/>
        <v>20</v>
      </c>
      <c r="G46" s="24">
        <f t="shared" si="13"/>
        <v>20</v>
      </c>
      <c r="H46" s="24">
        <f t="shared" si="13"/>
        <v>20</v>
      </c>
      <c r="I46" s="24">
        <f t="shared" si="13"/>
        <v>20</v>
      </c>
      <c r="J46" s="24">
        <f t="shared" si="13"/>
        <v>20</v>
      </c>
      <c r="K46" s="24">
        <f t="shared" si="13"/>
        <v>20</v>
      </c>
      <c r="L46" s="24">
        <f t="shared" si="13"/>
        <v>20</v>
      </c>
      <c r="M46" s="24">
        <f t="shared" si="13"/>
        <v>20</v>
      </c>
      <c r="N46" s="24">
        <f t="shared" si="13"/>
        <v>20</v>
      </c>
      <c r="O46" s="24">
        <f t="shared" si="13"/>
        <v>20</v>
      </c>
      <c r="P46" s="24">
        <f t="shared" si="13"/>
        <v>20</v>
      </c>
      <c r="Q46" s="24">
        <f t="shared" si="13"/>
        <v>20</v>
      </c>
      <c r="R46" s="24">
        <f t="shared" si="13"/>
        <v>20</v>
      </c>
      <c r="S46" s="24">
        <f t="shared" si="13"/>
        <v>20</v>
      </c>
      <c r="T46" s="24">
        <f t="shared" si="13"/>
        <v>20</v>
      </c>
      <c r="U46" s="24">
        <f t="shared" si="13"/>
        <v>20</v>
      </c>
      <c r="V46" s="24">
        <f t="shared" si="13"/>
        <v>20</v>
      </c>
      <c r="W46" s="24">
        <f t="shared" si="13"/>
        <v>20</v>
      </c>
      <c r="X46" s="24">
        <f t="shared" si="13"/>
        <v>20</v>
      </c>
      <c r="Y46" s="24">
        <f>Y2</f>
        <v>20</v>
      </c>
      <c r="Z46" s="82">
        <f>Z2</f>
        <v>20</v>
      </c>
      <c r="AA46" s="123">
        <f>AA2</f>
        <v>20</v>
      </c>
    </row>
    <row r="47" spans="1:50" x14ac:dyDescent="0.2">
      <c r="A47" t="s">
        <v>21</v>
      </c>
      <c r="B47" s="24">
        <f>IF(B2&lt;B10,B2,B10)</f>
        <v>20</v>
      </c>
      <c r="C47" s="24">
        <f t="shared" ref="C47:X47" si="14">IF(C2&lt;C10,C2,C10)</f>
        <v>20</v>
      </c>
      <c r="D47" s="24">
        <f t="shared" si="14"/>
        <v>20</v>
      </c>
      <c r="E47" s="24">
        <f t="shared" si="14"/>
        <v>10</v>
      </c>
      <c r="F47" s="24">
        <f t="shared" si="14"/>
        <v>20</v>
      </c>
      <c r="G47" s="24">
        <f t="shared" si="14"/>
        <v>20</v>
      </c>
      <c r="H47" s="24">
        <f t="shared" si="14"/>
        <v>20</v>
      </c>
      <c r="I47" s="24">
        <f t="shared" si="14"/>
        <v>20</v>
      </c>
      <c r="J47" s="24">
        <f t="shared" si="14"/>
        <v>20</v>
      </c>
      <c r="K47" s="24">
        <f t="shared" si="14"/>
        <v>20</v>
      </c>
      <c r="L47" s="24">
        <f t="shared" si="14"/>
        <v>10</v>
      </c>
      <c r="M47" s="24">
        <f t="shared" si="14"/>
        <v>20</v>
      </c>
      <c r="N47" s="24">
        <f t="shared" si="14"/>
        <v>20</v>
      </c>
      <c r="O47" s="24">
        <f t="shared" si="14"/>
        <v>10</v>
      </c>
      <c r="P47" s="24">
        <f t="shared" si="14"/>
        <v>20</v>
      </c>
      <c r="Q47" s="24">
        <f t="shared" si="14"/>
        <v>10</v>
      </c>
      <c r="R47" s="24">
        <f t="shared" si="14"/>
        <v>20</v>
      </c>
      <c r="S47" s="24">
        <f t="shared" si="14"/>
        <v>20</v>
      </c>
      <c r="T47" s="24">
        <f t="shared" si="14"/>
        <v>20</v>
      </c>
      <c r="U47" s="24">
        <f t="shared" si="14"/>
        <v>10</v>
      </c>
      <c r="V47" s="24">
        <f t="shared" si="14"/>
        <v>10</v>
      </c>
      <c r="W47" s="24">
        <f t="shared" si="14"/>
        <v>20</v>
      </c>
      <c r="X47" s="24">
        <f t="shared" si="14"/>
        <v>10</v>
      </c>
      <c r="Y47" s="24">
        <f>IF(Y2&lt;Y10,Y2,Y10)</f>
        <v>20</v>
      </c>
      <c r="Z47" s="82">
        <f>IF(Z2&lt;Z10,Z2,Z10)</f>
        <v>20</v>
      </c>
      <c r="AA47" s="123">
        <f>IF(AA2&lt;AA10,AA2,AA10)</f>
        <v>20</v>
      </c>
    </row>
    <row r="48" spans="1:50" x14ac:dyDescent="0.2">
      <c r="A48" t="s">
        <v>22</v>
      </c>
      <c r="B48" s="24">
        <f>IF(B2&lt;B7,B2,B7)</f>
        <v>20</v>
      </c>
      <c r="C48" s="24">
        <f t="shared" ref="C48:X48" si="15">IF(C2&lt;C7,C2,C7)</f>
        <v>20</v>
      </c>
      <c r="D48" s="24">
        <f t="shared" si="15"/>
        <v>10</v>
      </c>
      <c r="E48" s="24">
        <f t="shared" si="15"/>
        <v>10</v>
      </c>
      <c r="F48" s="24">
        <f t="shared" si="15"/>
        <v>20</v>
      </c>
      <c r="G48" s="24">
        <f t="shared" si="15"/>
        <v>10</v>
      </c>
      <c r="H48" s="24">
        <f t="shared" si="15"/>
        <v>20</v>
      </c>
      <c r="I48" s="24">
        <f t="shared" si="15"/>
        <v>10</v>
      </c>
      <c r="J48" s="24">
        <f t="shared" si="15"/>
        <v>20</v>
      </c>
      <c r="K48" s="24">
        <f t="shared" si="15"/>
        <v>20</v>
      </c>
      <c r="L48" s="24">
        <f t="shared" si="15"/>
        <v>20</v>
      </c>
      <c r="M48" s="24">
        <f t="shared" si="15"/>
        <v>20</v>
      </c>
      <c r="N48" s="24">
        <f t="shared" si="15"/>
        <v>10</v>
      </c>
      <c r="O48" s="24">
        <f t="shared" si="15"/>
        <v>20</v>
      </c>
      <c r="P48" s="24">
        <f t="shared" si="15"/>
        <v>20</v>
      </c>
      <c r="Q48" s="24">
        <f t="shared" si="15"/>
        <v>20</v>
      </c>
      <c r="R48" s="24">
        <f t="shared" si="15"/>
        <v>20</v>
      </c>
      <c r="S48" s="24">
        <f t="shared" si="15"/>
        <v>10</v>
      </c>
      <c r="T48" s="24">
        <f t="shared" si="15"/>
        <v>20</v>
      </c>
      <c r="U48" s="24">
        <f t="shared" si="15"/>
        <v>20</v>
      </c>
      <c r="V48" s="24">
        <f t="shared" si="15"/>
        <v>20</v>
      </c>
      <c r="W48" s="24">
        <f t="shared" si="15"/>
        <v>20</v>
      </c>
      <c r="X48" s="24">
        <f t="shared" si="15"/>
        <v>20</v>
      </c>
      <c r="Y48" s="24">
        <f>IF(Y2&lt;Y7,Y2,Y7)</f>
        <v>20</v>
      </c>
      <c r="Z48" s="82">
        <f>IF(Z2&lt;Z7,Z2,Z7)</f>
        <v>20</v>
      </c>
      <c r="AA48" s="123">
        <f>IF(AA2&lt;AA7,AA2,AA7)</f>
        <v>20</v>
      </c>
    </row>
    <row r="49" spans="1:27" x14ac:dyDescent="0.2">
      <c r="A49" t="s">
        <v>47</v>
      </c>
      <c r="B49" s="24">
        <f>B8</f>
        <v>10</v>
      </c>
      <c r="C49" s="24">
        <f t="shared" ref="C49:X49" si="16">C8</f>
        <v>30</v>
      </c>
      <c r="D49" s="24">
        <f t="shared" si="16"/>
        <v>30</v>
      </c>
      <c r="E49" s="24">
        <f t="shared" si="16"/>
        <v>40</v>
      </c>
      <c r="F49" s="24">
        <f t="shared" si="16"/>
        <v>30</v>
      </c>
      <c r="G49" s="24">
        <f t="shared" si="16"/>
        <v>10</v>
      </c>
      <c r="H49" s="24">
        <f t="shared" si="16"/>
        <v>30</v>
      </c>
      <c r="I49" s="24">
        <f t="shared" si="16"/>
        <v>40</v>
      </c>
      <c r="J49" s="24">
        <f t="shared" si="16"/>
        <v>40</v>
      </c>
      <c r="K49" s="24">
        <f t="shared" si="16"/>
        <v>40</v>
      </c>
      <c r="L49" s="24">
        <f t="shared" si="16"/>
        <v>40</v>
      </c>
      <c r="M49" s="24">
        <f t="shared" si="16"/>
        <v>20</v>
      </c>
      <c r="N49" s="24">
        <f t="shared" si="16"/>
        <v>10</v>
      </c>
      <c r="O49" s="24">
        <f t="shared" si="16"/>
        <v>40</v>
      </c>
      <c r="P49" s="24">
        <f t="shared" si="16"/>
        <v>30</v>
      </c>
      <c r="Q49" s="24">
        <f t="shared" si="16"/>
        <v>40</v>
      </c>
      <c r="R49" s="24">
        <f t="shared" si="16"/>
        <v>40</v>
      </c>
      <c r="S49" s="24">
        <f t="shared" si="16"/>
        <v>40</v>
      </c>
      <c r="T49" s="24">
        <f t="shared" si="16"/>
        <v>40</v>
      </c>
      <c r="U49" s="24">
        <f t="shared" si="16"/>
        <v>40</v>
      </c>
      <c r="V49" s="24">
        <f t="shared" si="16"/>
        <v>40</v>
      </c>
      <c r="W49" s="24">
        <f t="shared" si="16"/>
        <v>40</v>
      </c>
      <c r="X49" s="24">
        <f t="shared" si="16"/>
        <v>40</v>
      </c>
      <c r="Y49" s="24">
        <f>Y8</f>
        <v>20</v>
      </c>
      <c r="Z49" s="82">
        <f>Z8</f>
        <v>20</v>
      </c>
      <c r="AA49" s="123">
        <f>AA8</f>
        <v>40</v>
      </c>
    </row>
    <row r="50" spans="1:27" x14ac:dyDescent="0.2">
      <c r="A50" t="s">
        <v>31</v>
      </c>
      <c r="B50" s="24">
        <f>B4</f>
        <v>20</v>
      </c>
      <c r="C50" s="24">
        <f t="shared" ref="C50:X50" si="17">C4</f>
        <v>30</v>
      </c>
      <c r="D50" s="24">
        <f t="shared" si="17"/>
        <v>10</v>
      </c>
      <c r="E50" s="24">
        <f t="shared" si="17"/>
        <v>20</v>
      </c>
      <c r="F50" s="24">
        <f t="shared" si="17"/>
        <v>30</v>
      </c>
      <c r="G50" s="24">
        <f t="shared" si="17"/>
        <v>10</v>
      </c>
      <c r="H50" s="24">
        <f t="shared" si="17"/>
        <v>20</v>
      </c>
      <c r="I50" s="24">
        <f t="shared" si="17"/>
        <v>20</v>
      </c>
      <c r="J50" s="24">
        <f t="shared" si="17"/>
        <v>40</v>
      </c>
      <c r="K50" s="24">
        <f t="shared" si="17"/>
        <v>30</v>
      </c>
      <c r="L50" s="24">
        <f t="shared" si="17"/>
        <v>20</v>
      </c>
      <c r="M50" s="24">
        <f t="shared" si="17"/>
        <v>10</v>
      </c>
      <c r="N50" s="24">
        <f t="shared" si="17"/>
        <v>30</v>
      </c>
      <c r="O50" s="24">
        <f t="shared" si="17"/>
        <v>40</v>
      </c>
      <c r="P50" s="24">
        <f t="shared" si="17"/>
        <v>30</v>
      </c>
      <c r="Q50" s="24">
        <f t="shared" si="17"/>
        <v>40</v>
      </c>
      <c r="R50" s="24">
        <f t="shared" si="17"/>
        <v>40</v>
      </c>
      <c r="S50" s="24">
        <f t="shared" si="17"/>
        <v>30</v>
      </c>
      <c r="T50" s="24">
        <f t="shared" si="17"/>
        <v>30</v>
      </c>
      <c r="U50" s="24">
        <f t="shared" si="17"/>
        <v>40</v>
      </c>
      <c r="V50" s="24">
        <f t="shared" si="17"/>
        <v>40</v>
      </c>
      <c r="W50" s="24">
        <f t="shared" si="17"/>
        <v>40</v>
      </c>
      <c r="X50" s="24">
        <f t="shared" si="17"/>
        <v>40</v>
      </c>
      <c r="Y50" s="24">
        <f t="shared" ref="Y50:AA51" si="18">Y4</f>
        <v>30</v>
      </c>
      <c r="Z50" s="82">
        <f t="shared" si="18"/>
        <v>30</v>
      </c>
      <c r="AA50" s="123">
        <f t="shared" si="18"/>
        <v>40</v>
      </c>
    </row>
    <row r="51" spans="1:27" x14ac:dyDescent="0.2">
      <c r="A51" t="s">
        <v>43</v>
      </c>
      <c r="B51" s="24">
        <f>B5</f>
        <v>30</v>
      </c>
      <c r="C51" s="24">
        <f t="shared" ref="C51:X51" si="19">C5</f>
        <v>10</v>
      </c>
      <c r="D51" s="24">
        <f t="shared" si="19"/>
        <v>20</v>
      </c>
      <c r="E51" s="24">
        <f t="shared" si="19"/>
        <v>20</v>
      </c>
      <c r="F51" s="24">
        <f t="shared" si="19"/>
        <v>10</v>
      </c>
      <c r="G51" s="24">
        <f t="shared" si="19"/>
        <v>40</v>
      </c>
      <c r="H51" s="24">
        <f t="shared" si="19"/>
        <v>20</v>
      </c>
      <c r="I51" s="24">
        <f t="shared" si="19"/>
        <v>30</v>
      </c>
      <c r="J51" s="24">
        <f t="shared" si="19"/>
        <v>20</v>
      </c>
      <c r="K51" s="24">
        <f t="shared" si="19"/>
        <v>30</v>
      </c>
      <c r="L51" s="24">
        <f t="shared" si="19"/>
        <v>30</v>
      </c>
      <c r="M51" s="24">
        <f t="shared" si="19"/>
        <v>40</v>
      </c>
      <c r="N51" s="24">
        <f t="shared" si="19"/>
        <v>30</v>
      </c>
      <c r="O51" s="24">
        <f t="shared" si="19"/>
        <v>40</v>
      </c>
      <c r="P51" s="24">
        <f t="shared" si="19"/>
        <v>40</v>
      </c>
      <c r="Q51" s="24">
        <f t="shared" si="19"/>
        <v>40</v>
      </c>
      <c r="R51" s="24">
        <f t="shared" si="19"/>
        <v>30</v>
      </c>
      <c r="S51" s="24">
        <f t="shared" si="19"/>
        <v>40</v>
      </c>
      <c r="T51" s="24">
        <f t="shared" si="19"/>
        <v>40</v>
      </c>
      <c r="U51" s="24">
        <f t="shared" si="19"/>
        <v>40</v>
      </c>
      <c r="V51" s="24">
        <f t="shared" si="19"/>
        <v>40</v>
      </c>
      <c r="W51" s="24">
        <f t="shared" si="19"/>
        <v>40</v>
      </c>
      <c r="X51" s="24">
        <f t="shared" si="19"/>
        <v>40</v>
      </c>
      <c r="Y51" s="24">
        <f t="shared" si="18"/>
        <v>40</v>
      </c>
      <c r="Z51" s="82">
        <f t="shared" si="18"/>
        <v>40</v>
      </c>
      <c r="AA51" s="123">
        <f t="shared" si="18"/>
        <v>20</v>
      </c>
    </row>
    <row r="52" spans="1:27" x14ac:dyDescent="0.2">
      <c r="A52" s="28" t="s">
        <v>35</v>
      </c>
      <c r="B52" s="24">
        <f>IF(AND(B4&lt;B8,B4&lt;B7),B4,IF(B8&lt;B7,B8,B7))</f>
        <v>10</v>
      </c>
      <c r="C52" s="24">
        <f t="shared" ref="C52:X52" si="20">IF(AND(C4&lt;C8,C4&lt;C7),C4,IF(C8&lt;C7,C8,C7))</f>
        <v>30</v>
      </c>
      <c r="D52" s="24">
        <f t="shared" si="20"/>
        <v>10</v>
      </c>
      <c r="E52" s="24">
        <f t="shared" si="20"/>
        <v>10</v>
      </c>
      <c r="F52" s="24">
        <f t="shared" si="20"/>
        <v>20</v>
      </c>
      <c r="G52" s="24">
        <f t="shared" si="20"/>
        <v>10</v>
      </c>
      <c r="H52" s="24">
        <f t="shared" si="20"/>
        <v>20</v>
      </c>
      <c r="I52" s="24">
        <f t="shared" si="20"/>
        <v>10</v>
      </c>
      <c r="J52" s="24">
        <f t="shared" si="20"/>
        <v>20</v>
      </c>
      <c r="K52" s="24">
        <f t="shared" si="20"/>
        <v>20</v>
      </c>
      <c r="L52" s="24">
        <f t="shared" si="20"/>
        <v>20</v>
      </c>
      <c r="M52" s="24">
        <f t="shared" si="20"/>
        <v>10</v>
      </c>
      <c r="N52" s="24">
        <f t="shared" si="20"/>
        <v>10</v>
      </c>
      <c r="O52" s="24">
        <f t="shared" si="20"/>
        <v>30</v>
      </c>
      <c r="P52" s="24">
        <f t="shared" si="20"/>
        <v>20</v>
      </c>
      <c r="Q52" s="24">
        <f t="shared" si="20"/>
        <v>30</v>
      </c>
      <c r="R52" s="24">
        <f t="shared" si="20"/>
        <v>30</v>
      </c>
      <c r="S52" s="24">
        <f t="shared" si="20"/>
        <v>10</v>
      </c>
      <c r="T52" s="24">
        <f t="shared" si="20"/>
        <v>30</v>
      </c>
      <c r="U52" s="24">
        <f t="shared" si="20"/>
        <v>20</v>
      </c>
      <c r="V52" s="24">
        <f t="shared" si="20"/>
        <v>20</v>
      </c>
      <c r="W52" s="24">
        <f t="shared" si="20"/>
        <v>20</v>
      </c>
      <c r="X52" s="24">
        <f t="shared" si="20"/>
        <v>30</v>
      </c>
      <c r="Y52" s="24">
        <f>IF(AND(Y4&lt;Y8,Y4&lt;Y7),Y4,IF(Y8&lt;Y7,Y8,Y7))</f>
        <v>20</v>
      </c>
      <c r="Z52" s="82">
        <f>IF(AND(Z4&lt;Z8,Z4&lt;Z7),Z4,IF(Z8&lt;Z7,Z8,Z7))</f>
        <v>20</v>
      </c>
      <c r="AA52" s="123">
        <f>IF(AND(AA4&lt;AA8,AA4&lt;AA7),AA4,IF(AA8&lt;AA7,AA8,AA7))</f>
        <v>30</v>
      </c>
    </row>
    <row r="53" spans="1:27" x14ac:dyDescent="0.2">
      <c r="A53" t="s">
        <v>32</v>
      </c>
      <c r="B53" s="24">
        <f>B4</f>
        <v>20</v>
      </c>
      <c r="C53" s="24">
        <f t="shared" ref="C53:X53" si="21">C4</f>
        <v>30</v>
      </c>
      <c r="D53" s="24">
        <f t="shared" si="21"/>
        <v>10</v>
      </c>
      <c r="E53" s="24">
        <f t="shared" si="21"/>
        <v>20</v>
      </c>
      <c r="F53" s="24">
        <f t="shared" si="21"/>
        <v>30</v>
      </c>
      <c r="G53" s="24">
        <f t="shared" si="21"/>
        <v>10</v>
      </c>
      <c r="H53" s="24">
        <f t="shared" si="21"/>
        <v>20</v>
      </c>
      <c r="I53" s="24">
        <f t="shared" si="21"/>
        <v>20</v>
      </c>
      <c r="J53" s="24">
        <f t="shared" si="21"/>
        <v>40</v>
      </c>
      <c r="K53" s="24">
        <f t="shared" si="21"/>
        <v>30</v>
      </c>
      <c r="L53" s="24">
        <f t="shared" si="21"/>
        <v>20</v>
      </c>
      <c r="M53" s="24">
        <f t="shared" si="21"/>
        <v>10</v>
      </c>
      <c r="N53" s="24">
        <f t="shared" si="21"/>
        <v>30</v>
      </c>
      <c r="O53" s="24">
        <f t="shared" si="21"/>
        <v>40</v>
      </c>
      <c r="P53" s="24">
        <f t="shared" si="21"/>
        <v>30</v>
      </c>
      <c r="Q53" s="24">
        <f t="shared" si="21"/>
        <v>40</v>
      </c>
      <c r="R53" s="24">
        <f t="shared" si="21"/>
        <v>40</v>
      </c>
      <c r="S53" s="24">
        <f t="shared" si="21"/>
        <v>30</v>
      </c>
      <c r="T53" s="24">
        <f t="shared" si="21"/>
        <v>30</v>
      </c>
      <c r="U53" s="24">
        <f t="shared" si="21"/>
        <v>40</v>
      </c>
      <c r="V53" s="24">
        <f t="shared" si="21"/>
        <v>40</v>
      </c>
      <c r="W53" s="24">
        <f t="shared" si="21"/>
        <v>40</v>
      </c>
      <c r="X53" s="24">
        <f t="shared" si="21"/>
        <v>40</v>
      </c>
      <c r="Y53" s="24">
        <f>Y4</f>
        <v>30</v>
      </c>
      <c r="Z53" s="82">
        <f>Z4</f>
        <v>30</v>
      </c>
      <c r="AA53" s="123">
        <f>AA4</f>
        <v>40</v>
      </c>
    </row>
    <row r="54" spans="1:27" x14ac:dyDescent="0.2">
      <c r="A54" t="s">
        <v>37</v>
      </c>
      <c r="B54" s="24">
        <f>IF(B6&lt;B5,B6,B5)</f>
        <v>10</v>
      </c>
      <c r="C54" s="24">
        <f t="shared" ref="C54:X54" si="22">IF(C6&lt;C5,C6,C5)</f>
        <v>10</v>
      </c>
      <c r="D54" s="24">
        <f t="shared" si="22"/>
        <v>20</v>
      </c>
      <c r="E54" s="24">
        <f t="shared" si="22"/>
        <v>20</v>
      </c>
      <c r="F54" s="24">
        <f t="shared" si="22"/>
        <v>10</v>
      </c>
      <c r="G54" s="24">
        <f t="shared" si="22"/>
        <v>10</v>
      </c>
      <c r="H54" s="24">
        <f t="shared" si="22"/>
        <v>10</v>
      </c>
      <c r="I54" s="24">
        <f t="shared" si="22"/>
        <v>20</v>
      </c>
      <c r="J54" s="24">
        <f t="shared" si="22"/>
        <v>10</v>
      </c>
      <c r="K54" s="24">
        <f t="shared" si="22"/>
        <v>10</v>
      </c>
      <c r="L54" s="24">
        <f t="shared" si="22"/>
        <v>20</v>
      </c>
      <c r="M54" s="24">
        <f t="shared" si="22"/>
        <v>20</v>
      </c>
      <c r="N54" s="24">
        <f t="shared" si="22"/>
        <v>30</v>
      </c>
      <c r="O54" s="24">
        <f t="shared" si="22"/>
        <v>20</v>
      </c>
      <c r="P54" s="24">
        <f t="shared" si="22"/>
        <v>30</v>
      </c>
      <c r="Q54" s="24">
        <f t="shared" si="22"/>
        <v>30</v>
      </c>
      <c r="R54" s="24">
        <f t="shared" si="22"/>
        <v>30</v>
      </c>
      <c r="S54" s="24">
        <f t="shared" si="22"/>
        <v>30</v>
      </c>
      <c r="T54" s="24">
        <f t="shared" si="22"/>
        <v>30</v>
      </c>
      <c r="U54" s="24">
        <f t="shared" si="22"/>
        <v>20</v>
      </c>
      <c r="V54" s="24">
        <f t="shared" si="22"/>
        <v>20</v>
      </c>
      <c r="W54" s="24">
        <f t="shared" si="22"/>
        <v>20</v>
      </c>
      <c r="X54" s="24">
        <f t="shared" si="22"/>
        <v>30</v>
      </c>
      <c r="Y54" s="24">
        <f>IF(Y6&lt;Y5,Y6,Y5)</f>
        <v>20</v>
      </c>
      <c r="Z54" s="82">
        <f>IF(Z6&lt;Z5,Z6,Z5)</f>
        <v>20</v>
      </c>
      <c r="AA54" s="123">
        <f>IF(AA6&lt;AA5,AA6,AA5)</f>
        <v>20</v>
      </c>
    </row>
    <row r="55" spans="1:27" x14ac:dyDescent="0.2">
      <c r="A55" t="s">
        <v>23</v>
      </c>
      <c r="B55" s="24">
        <f>B2</f>
        <v>20</v>
      </c>
      <c r="C55" s="24">
        <f t="shared" ref="C55:X55" si="23">C2</f>
        <v>20</v>
      </c>
      <c r="D55" s="24">
        <f t="shared" si="23"/>
        <v>20</v>
      </c>
      <c r="E55" s="24">
        <f t="shared" si="23"/>
        <v>10</v>
      </c>
      <c r="F55" s="24">
        <f t="shared" si="23"/>
        <v>20</v>
      </c>
      <c r="G55" s="24">
        <f t="shared" si="23"/>
        <v>20</v>
      </c>
      <c r="H55" s="24">
        <f t="shared" si="23"/>
        <v>20</v>
      </c>
      <c r="I55" s="24">
        <f t="shared" si="23"/>
        <v>20</v>
      </c>
      <c r="J55" s="24">
        <f t="shared" si="23"/>
        <v>20</v>
      </c>
      <c r="K55" s="24">
        <f t="shared" si="23"/>
        <v>20</v>
      </c>
      <c r="L55" s="24">
        <f t="shared" si="23"/>
        <v>20</v>
      </c>
      <c r="M55" s="24">
        <f t="shared" si="23"/>
        <v>20</v>
      </c>
      <c r="N55" s="24">
        <f t="shared" si="23"/>
        <v>20</v>
      </c>
      <c r="O55" s="24">
        <f t="shared" si="23"/>
        <v>20</v>
      </c>
      <c r="P55" s="24">
        <f t="shared" si="23"/>
        <v>20</v>
      </c>
      <c r="Q55" s="24">
        <f t="shared" si="23"/>
        <v>20</v>
      </c>
      <c r="R55" s="24">
        <f t="shared" si="23"/>
        <v>20</v>
      </c>
      <c r="S55" s="24">
        <f t="shared" si="23"/>
        <v>20</v>
      </c>
      <c r="T55" s="24">
        <f t="shared" si="23"/>
        <v>20</v>
      </c>
      <c r="U55" s="24">
        <f t="shared" si="23"/>
        <v>20</v>
      </c>
      <c r="V55" s="24">
        <f t="shared" si="23"/>
        <v>20</v>
      </c>
      <c r="W55" s="24">
        <f t="shared" si="23"/>
        <v>20</v>
      </c>
      <c r="X55" s="24">
        <f t="shared" si="23"/>
        <v>20</v>
      </c>
      <c r="Y55" s="24">
        <f>Y2</f>
        <v>20</v>
      </c>
      <c r="Z55" s="82">
        <f>Z2</f>
        <v>20</v>
      </c>
      <c r="AA55" s="123">
        <f>AA2</f>
        <v>20</v>
      </c>
    </row>
    <row r="56" spans="1:27" x14ac:dyDescent="0.2">
      <c r="A56" t="s">
        <v>15</v>
      </c>
      <c r="B56" s="24">
        <f>IF(B2&lt;B4,B2,B4)</f>
        <v>20</v>
      </c>
      <c r="C56" s="24">
        <f t="shared" ref="C56:X56" si="24">IF(C2&lt;C4,C2,C4)</f>
        <v>20</v>
      </c>
      <c r="D56" s="24">
        <f t="shared" si="24"/>
        <v>10</v>
      </c>
      <c r="E56" s="24">
        <f t="shared" si="24"/>
        <v>10</v>
      </c>
      <c r="F56" s="24">
        <f t="shared" si="24"/>
        <v>20</v>
      </c>
      <c r="G56" s="24">
        <f t="shared" si="24"/>
        <v>10</v>
      </c>
      <c r="H56" s="24">
        <f t="shared" si="24"/>
        <v>20</v>
      </c>
      <c r="I56" s="24">
        <f t="shared" si="24"/>
        <v>20</v>
      </c>
      <c r="J56" s="24">
        <f t="shared" si="24"/>
        <v>20</v>
      </c>
      <c r="K56" s="24">
        <f t="shared" si="24"/>
        <v>20</v>
      </c>
      <c r="L56" s="24">
        <f t="shared" si="24"/>
        <v>20</v>
      </c>
      <c r="M56" s="24">
        <f t="shared" si="24"/>
        <v>10</v>
      </c>
      <c r="N56" s="24">
        <f t="shared" si="24"/>
        <v>20</v>
      </c>
      <c r="O56" s="24">
        <f t="shared" si="24"/>
        <v>20</v>
      </c>
      <c r="P56" s="24">
        <f t="shared" si="24"/>
        <v>20</v>
      </c>
      <c r="Q56" s="24">
        <f t="shared" si="24"/>
        <v>20</v>
      </c>
      <c r="R56" s="24">
        <f t="shared" si="24"/>
        <v>20</v>
      </c>
      <c r="S56" s="24">
        <f t="shared" si="24"/>
        <v>20</v>
      </c>
      <c r="T56" s="24">
        <f t="shared" si="24"/>
        <v>20</v>
      </c>
      <c r="U56" s="24">
        <f t="shared" si="24"/>
        <v>20</v>
      </c>
      <c r="V56" s="24">
        <f t="shared" si="24"/>
        <v>20</v>
      </c>
      <c r="W56" s="24">
        <f t="shared" si="24"/>
        <v>20</v>
      </c>
      <c r="X56" s="24">
        <f t="shared" si="24"/>
        <v>20</v>
      </c>
      <c r="Y56" s="24">
        <f>IF(Y2&lt;Y4,Y2,Y4)</f>
        <v>20</v>
      </c>
      <c r="Z56" s="82">
        <f>IF(Z2&lt;Z4,Z2,Z4)</f>
        <v>20</v>
      </c>
      <c r="AA56" s="123">
        <f>IF(AA2&lt;AA4,AA2,AA4)</f>
        <v>20</v>
      </c>
    </row>
    <row r="57" spans="1:27" x14ac:dyDescent="0.2">
      <c r="A57" t="s">
        <v>59</v>
      </c>
      <c r="B57" s="24">
        <f>B10</f>
        <v>20</v>
      </c>
      <c r="C57" s="24">
        <f t="shared" ref="C57:X57" si="25">C10</f>
        <v>40</v>
      </c>
      <c r="D57" s="24">
        <f t="shared" si="25"/>
        <v>20</v>
      </c>
      <c r="E57" s="24">
        <f t="shared" si="25"/>
        <v>20</v>
      </c>
      <c r="F57" s="24">
        <f t="shared" si="25"/>
        <v>40</v>
      </c>
      <c r="G57" s="24">
        <f t="shared" si="25"/>
        <v>30</v>
      </c>
      <c r="H57" s="24">
        <f t="shared" si="25"/>
        <v>20</v>
      </c>
      <c r="I57" s="24">
        <f t="shared" si="25"/>
        <v>20</v>
      </c>
      <c r="J57" s="24">
        <f t="shared" si="25"/>
        <v>30</v>
      </c>
      <c r="K57" s="24">
        <f t="shared" si="25"/>
        <v>30</v>
      </c>
      <c r="L57" s="24">
        <f t="shared" si="25"/>
        <v>10</v>
      </c>
      <c r="M57" s="24">
        <f t="shared" si="25"/>
        <v>30</v>
      </c>
      <c r="N57" s="24">
        <f t="shared" si="25"/>
        <v>20</v>
      </c>
      <c r="O57" s="24">
        <f t="shared" si="25"/>
        <v>10</v>
      </c>
      <c r="P57" s="24">
        <f t="shared" si="25"/>
        <v>20</v>
      </c>
      <c r="Q57" s="24">
        <f t="shared" si="25"/>
        <v>10</v>
      </c>
      <c r="R57" s="24">
        <f t="shared" si="25"/>
        <v>20</v>
      </c>
      <c r="S57" s="24">
        <f t="shared" si="25"/>
        <v>20</v>
      </c>
      <c r="T57" s="24">
        <f t="shared" si="25"/>
        <v>20</v>
      </c>
      <c r="U57" s="24">
        <f t="shared" si="25"/>
        <v>10</v>
      </c>
      <c r="V57" s="24">
        <f t="shared" si="25"/>
        <v>10</v>
      </c>
      <c r="W57" s="24">
        <f t="shared" si="25"/>
        <v>20</v>
      </c>
      <c r="X57" s="24">
        <f t="shared" si="25"/>
        <v>10</v>
      </c>
      <c r="Y57" s="24">
        <f>Y10</f>
        <v>30</v>
      </c>
      <c r="Z57" s="82">
        <f>Z10</f>
        <v>20</v>
      </c>
      <c r="AA57" s="123">
        <f>AA10</f>
        <v>20</v>
      </c>
    </row>
    <row r="58" spans="1:27" x14ac:dyDescent="0.2">
      <c r="A58" t="s">
        <v>42</v>
      </c>
      <c r="B58" s="24">
        <f>B5</f>
        <v>30</v>
      </c>
      <c r="C58" s="24">
        <f t="shared" ref="C58:X58" si="26">C5</f>
        <v>10</v>
      </c>
      <c r="D58" s="24">
        <f t="shared" si="26"/>
        <v>20</v>
      </c>
      <c r="E58" s="24">
        <f t="shared" si="26"/>
        <v>20</v>
      </c>
      <c r="F58" s="24">
        <f t="shared" si="26"/>
        <v>10</v>
      </c>
      <c r="G58" s="24">
        <f t="shared" si="26"/>
        <v>40</v>
      </c>
      <c r="H58" s="24">
        <f t="shared" si="26"/>
        <v>20</v>
      </c>
      <c r="I58" s="24">
        <f t="shared" si="26"/>
        <v>30</v>
      </c>
      <c r="J58" s="24">
        <f t="shared" si="26"/>
        <v>20</v>
      </c>
      <c r="K58" s="24">
        <f t="shared" si="26"/>
        <v>30</v>
      </c>
      <c r="L58" s="24">
        <f t="shared" si="26"/>
        <v>30</v>
      </c>
      <c r="M58" s="24">
        <f t="shared" si="26"/>
        <v>40</v>
      </c>
      <c r="N58" s="24">
        <f t="shared" si="26"/>
        <v>30</v>
      </c>
      <c r="O58" s="24">
        <f t="shared" si="26"/>
        <v>40</v>
      </c>
      <c r="P58" s="24">
        <f t="shared" si="26"/>
        <v>40</v>
      </c>
      <c r="Q58" s="24">
        <f t="shared" si="26"/>
        <v>40</v>
      </c>
      <c r="R58" s="24">
        <f t="shared" si="26"/>
        <v>30</v>
      </c>
      <c r="S58" s="24">
        <f t="shared" si="26"/>
        <v>40</v>
      </c>
      <c r="T58" s="24">
        <f t="shared" si="26"/>
        <v>40</v>
      </c>
      <c r="U58" s="24">
        <f t="shared" si="26"/>
        <v>40</v>
      </c>
      <c r="V58" s="24">
        <f t="shared" si="26"/>
        <v>40</v>
      </c>
      <c r="W58" s="24">
        <f t="shared" si="26"/>
        <v>40</v>
      </c>
      <c r="X58" s="24">
        <f t="shared" si="26"/>
        <v>40</v>
      </c>
      <c r="Y58" s="24">
        <f>Y5</f>
        <v>40</v>
      </c>
      <c r="Z58" s="82">
        <f>Z5</f>
        <v>40</v>
      </c>
      <c r="AA58" s="123">
        <f>AA5</f>
        <v>20</v>
      </c>
    </row>
    <row r="59" spans="1:27" x14ac:dyDescent="0.2">
      <c r="A59" t="s">
        <v>16</v>
      </c>
      <c r="B59" s="24">
        <f>IF(B6&lt;B4,B6,B4)</f>
        <v>10</v>
      </c>
      <c r="C59" s="24">
        <f t="shared" ref="C59:X59" si="27">IF(C6&lt;C4,C6,C4)</f>
        <v>10</v>
      </c>
      <c r="D59" s="24">
        <f t="shared" si="27"/>
        <v>10</v>
      </c>
      <c r="E59" s="24">
        <f t="shared" si="27"/>
        <v>20</v>
      </c>
      <c r="F59" s="24">
        <f t="shared" si="27"/>
        <v>20</v>
      </c>
      <c r="G59" s="24">
        <f t="shared" si="27"/>
        <v>10</v>
      </c>
      <c r="H59" s="24">
        <f t="shared" si="27"/>
        <v>10</v>
      </c>
      <c r="I59" s="24">
        <f t="shared" si="27"/>
        <v>20</v>
      </c>
      <c r="J59" s="24">
        <f t="shared" si="27"/>
        <v>10</v>
      </c>
      <c r="K59" s="24">
        <f t="shared" si="27"/>
        <v>10</v>
      </c>
      <c r="L59" s="24">
        <f t="shared" si="27"/>
        <v>20</v>
      </c>
      <c r="M59" s="24">
        <f t="shared" si="27"/>
        <v>10</v>
      </c>
      <c r="N59" s="24">
        <f t="shared" si="27"/>
        <v>30</v>
      </c>
      <c r="O59" s="24">
        <f t="shared" si="27"/>
        <v>20</v>
      </c>
      <c r="P59" s="24">
        <f t="shared" si="27"/>
        <v>30</v>
      </c>
      <c r="Q59" s="24">
        <f t="shared" si="27"/>
        <v>30</v>
      </c>
      <c r="R59" s="24">
        <f t="shared" si="27"/>
        <v>30</v>
      </c>
      <c r="S59" s="24">
        <f t="shared" si="27"/>
        <v>30</v>
      </c>
      <c r="T59" s="24">
        <f t="shared" si="27"/>
        <v>30</v>
      </c>
      <c r="U59" s="24">
        <f t="shared" si="27"/>
        <v>20</v>
      </c>
      <c r="V59" s="24">
        <f t="shared" si="27"/>
        <v>20</v>
      </c>
      <c r="W59" s="24">
        <f t="shared" si="27"/>
        <v>20</v>
      </c>
      <c r="X59" s="24">
        <f t="shared" si="27"/>
        <v>30</v>
      </c>
      <c r="Y59" s="24">
        <f>IF(Y6&lt;Y4,Y6,Y4)</f>
        <v>20</v>
      </c>
      <c r="Z59" s="82">
        <f>IF(Z6&lt;Z4,Z6,Z4)</f>
        <v>20</v>
      </c>
      <c r="AA59" s="123">
        <f>IF(AA6&lt;AA4,AA6,AA4)</f>
        <v>30</v>
      </c>
    </row>
    <row r="60" spans="1:27" x14ac:dyDescent="0.2">
      <c r="A60" t="s">
        <v>60</v>
      </c>
      <c r="B60" s="24">
        <f>B10</f>
        <v>20</v>
      </c>
      <c r="C60" s="24">
        <f t="shared" ref="C60:X60" si="28">C10</f>
        <v>40</v>
      </c>
      <c r="D60" s="24">
        <f t="shared" si="28"/>
        <v>20</v>
      </c>
      <c r="E60" s="24">
        <f t="shared" si="28"/>
        <v>20</v>
      </c>
      <c r="F60" s="24">
        <f t="shared" si="28"/>
        <v>40</v>
      </c>
      <c r="G60" s="24">
        <f t="shared" si="28"/>
        <v>30</v>
      </c>
      <c r="H60" s="24">
        <f t="shared" si="28"/>
        <v>20</v>
      </c>
      <c r="I60" s="24">
        <f t="shared" si="28"/>
        <v>20</v>
      </c>
      <c r="J60" s="24">
        <f t="shared" si="28"/>
        <v>30</v>
      </c>
      <c r="K60" s="24">
        <f t="shared" si="28"/>
        <v>30</v>
      </c>
      <c r="L60" s="24">
        <f t="shared" si="28"/>
        <v>10</v>
      </c>
      <c r="M60" s="24">
        <f t="shared" si="28"/>
        <v>30</v>
      </c>
      <c r="N60" s="24">
        <f t="shared" si="28"/>
        <v>20</v>
      </c>
      <c r="O60" s="24">
        <f t="shared" si="28"/>
        <v>10</v>
      </c>
      <c r="P60" s="24">
        <f t="shared" si="28"/>
        <v>20</v>
      </c>
      <c r="Q60" s="24">
        <f t="shared" si="28"/>
        <v>10</v>
      </c>
      <c r="R60" s="24">
        <f t="shared" si="28"/>
        <v>20</v>
      </c>
      <c r="S60" s="24">
        <f t="shared" si="28"/>
        <v>20</v>
      </c>
      <c r="T60" s="24">
        <f t="shared" si="28"/>
        <v>20</v>
      </c>
      <c r="U60" s="24">
        <f t="shared" si="28"/>
        <v>10</v>
      </c>
      <c r="V60" s="24">
        <f t="shared" si="28"/>
        <v>10</v>
      </c>
      <c r="W60" s="24">
        <f t="shared" si="28"/>
        <v>20</v>
      </c>
      <c r="X60" s="24">
        <f t="shared" si="28"/>
        <v>10</v>
      </c>
      <c r="Y60" s="24">
        <f>Y10</f>
        <v>30</v>
      </c>
      <c r="Z60" s="82">
        <f>Z10</f>
        <v>20</v>
      </c>
      <c r="AA60" s="123">
        <f>AA10</f>
        <v>20</v>
      </c>
    </row>
    <row r="61" spans="1:27" x14ac:dyDescent="0.2">
      <c r="A61" t="s">
        <v>45</v>
      </c>
      <c r="B61" s="24">
        <f>B6</f>
        <v>10</v>
      </c>
      <c r="C61" s="24">
        <f t="shared" ref="C61:X61" si="29">C6</f>
        <v>10</v>
      </c>
      <c r="D61" s="24">
        <f t="shared" si="29"/>
        <v>30</v>
      </c>
      <c r="E61" s="24">
        <f t="shared" si="29"/>
        <v>20</v>
      </c>
      <c r="F61" s="24">
        <f t="shared" si="29"/>
        <v>20</v>
      </c>
      <c r="G61" s="24">
        <f t="shared" si="29"/>
        <v>10</v>
      </c>
      <c r="H61" s="24">
        <f t="shared" si="29"/>
        <v>10</v>
      </c>
      <c r="I61" s="24">
        <f t="shared" si="29"/>
        <v>20</v>
      </c>
      <c r="J61" s="24">
        <f t="shared" si="29"/>
        <v>10</v>
      </c>
      <c r="K61" s="24">
        <f t="shared" si="29"/>
        <v>10</v>
      </c>
      <c r="L61" s="24">
        <f t="shared" si="29"/>
        <v>20</v>
      </c>
      <c r="M61" s="24">
        <f t="shared" si="29"/>
        <v>20</v>
      </c>
      <c r="N61" s="24">
        <f t="shared" si="29"/>
        <v>30</v>
      </c>
      <c r="O61" s="24">
        <f t="shared" si="29"/>
        <v>20</v>
      </c>
      <c r="P61" s="24">
        <f t="shared" si="29"/>
        <v>30</v>
      </c>
      <c r="Q61" s="24">
        <f t="shared" si="29"/>
        <v>30</v>
      </c>
      <c r="R61" s="24">
        <f t="shared" si="29"/>
        <v>30</v>
      </c>
      <c r="S61" s="24">
        <f t="shared" si="29"/>
        <v>30</v>
      </c>
      <c r="T61" s="24">
        <f t="shared" si="29"/>
        <v>30</v>
      </c>
      <c r="U61" s="24">
        <f t="shared" si="29"/>
        <v>20</v>
      </c>
      <c r="V61" s="24">
        <f t="shared" si="29"/>
        <v>20</v>
      </c>
      <c r="W61" s="24">
        <f t="shared" si="29"/>
        <v>20</v>
      </c>
      <c r="X61" s="24">
        <f t="shared" si="29"/>
        <v>30</v>
      </c>
      <c r="Y61" s="24">
        <f>Y6</f>
        <v>20</v>
      </c>
      <c r="Z61" s="82">
        <f>Z6</f>
        <v>20</v>
      </c>
      <c r="AA61" s="123">
        <f>AA6</f>
        <v>30</v>
      </c>
    </row>
    <row r="62" spans="1:27" s="30" customFormat="1" x14ac:dyDescent="0.2">
      <c r="A62" s="30" t="s">
        <v>66</v>
      </c>
      <c r="B62" s="31">
        <f>B10</f>
        <v>20</v>
      </c>
      <c r="C62" s="31">
        <f>C10</f>
        <v>40</v>
      </c>
      <c r="D62" s="31">
        <f>D10</f>
        <v>20</v>
      </c>
      <c r="E62" s="31">
        <f t="shared" ref="E62:X62" si="30">E10</f>
        <v>20</v>
      </c>
      <c r="F62" s="31">
        <f t="shared" si="30"/>
        <v>40</v>
      </c>
      <c r="G62" s="31">
        <f t="shared" si="30"/>
        <v>30</v>
      </c>
      <c r="H62" s="31">
        <f t="shared" si="30"/>
        <v>20</v>
      </c>
      <c r="I62" s="31">
        <f t="shared" si="30"/>
        <v>20</v>
      </c>
      <c r="J62" s="31">
        <f t="shared" si="30"/>
        <v>30</v>
      </c>
      <c r="K62" s="31">
        <f t="shared" si="30"/>
        <v>30</v>
      </c>
      <c r="L62" s="31">
        <f>L10</f>
        <v>10</v>
      </c>
      <c r="M62" s="31">
        <f t="shared" si="30"/>
        <v>30</v>
      </c>
      <c r="N62" s="31">
        <f t="shared" si="30"/>
        <v>20</v>
      </c>
      <c r="O62" s="31">
        <f t="shared" si="30"/>
        <v>10</v>
      </c>
      <c r="P62" s="31">
        <f t="shared" si="30"/>
        <v>20</v>
      </c>
      <c r="Q62" s="31">
        <f t="shared" si="30"/>
        <v>10</v>
      </c>
      <c r="R62" s="31">
        <f t="shared" si="30"/>
        <v>20</v>
      </c>
      <c r="S62" s="31">
        <f t="shared" si="30"/>
        <v>20</v>
      </c>
      <c r="T62" s="31">
        <f t="shared" si="30"/>
        <v>20</v>
      </c>
      <c r="U62" s="31">
        <f t="shared" si="30"/>
        <v>10</v>
      </c>
      <c r="V62" s="31">
        <f t="shared" si="30"/>
        <v>10</v>
      </c>
      <c r="W62" s="31">
        <f t="shared" si="30"/>
        <v>20</v>
      </c>
      <c r="X62" s="31">
        <f t="shared" si="30"/>
        <v>10</v>
      </c>
      <c r="Y62" s="31">
        <f>Y10</f>
        <v>30</v>
      </c>
      <c r="Z62" s="31">
        <f>Z10</f>
        <v>20</v>
      </c>
      <c r="AA62" s="31">
        <f>AA10</f>
        <v>20</v>
      </c>
    </row>
    <row r="63" spans="1:27" x14ac:dyDescent="0.2">
      <c r="A63" t="s">
        <v>49</v>
      </c>
      <c r="B63" s="24">
        <f>B8</f>
        <v>10</v>
      </c>
      <c r="C63" s="24">
        <f t="shared" ref="C63:X63" si="31">C8</f>
        <v>30</v>
      </c>
      <c r="D63" s="24">
        <f t="shared" si="31"/>
        <v>30</v>
      </c>
      <c r="E63" s="24">
        <f t="shared" si="31"/>
        <v>40</v>
      </c>
      <c r="F63" s="24">
        <f t="shared" si="31"/>
        <v>30</v>
      </c>
      <c r="G63" s="24">
        <f t="shared" si="31"/>
        <v>10</v>
      </c>
      <c r="H63" s="24">
        <f t="shared" si="31"/>
        <v>30</v>
      </c>
      <c r="I63" s="24">
        <f t="shared" si="31"/>
        <v>40</v>
      </c>
      <c r="J63" s="24">
        <f t="shared" si="31"/>
        <v>40</v>
      </c>
      <c r="K63" s="24">
        <f t="shared" si="31"/>
        <v>40</v>
      </c>
      <c r="L63" s="24">
        <f t="shared" si="31"/>
        <v>40</v>
      </c>
      <c r="M63" s="24">
        <f t="shared" si="31"/>
        <v>20</v>
      </c>
      <c r="N63" s="24">
        <f t="shared" si="31"/>
        <v>10</v>
      </c>
      <c r="O63" s="24">
        <f t="shared" si="31"/>
        <v>40</v>
      </c>
      <c r="P63" s="24">
        <f t="shared" si="31"/>
        <v>30</v>
      </c>
      <c r="Q63" s="24">
        <f t="shared" si="31"/>
        <v>40</v>
      </c>
      <c r="R63" s="24">
        <f t="shared" si="31"/>
        <v>40</v>
      </c>
      <c r="S63" s="24">
        <f t="shared" si="31"/>
        <v>40</v>
      </c>
      <c r="T63" s="24">
        <f t="shared" si="31"/>
        <v>40</v>
      </c>
      <c r="U63" s="24">
        <f t="shared" si="31"/>
        <v>40</v>
      </c>
      <c r="V63" s="24">
        <f t="shared" si="31"/>
        <v>40</v>
      </c>
      <c r="W63" s="24">
        <f t="shared" si="31"/>
        <v>40</v>
      </c>
      <c r="X63" s="24">
        <f t="shared" si="31"/>
        <v>40</v>
      </c>
      <c r="Y63" s="24">
        <f>Y8</f>
        <v>20</v>
      </c>
      <c r="Z63" s="82">
        <f>Z8</f>
        <v>20</v>
      </c>
      <c r="AA63" s="123">
        <f>AA8</f>
        <v>40</v>
      </c>
    </row>
    <row r="64" spans="1:27" x14ac:dyDescent="0.2">
      <c r="A64" t="s">
        <v>46</v>
      </c>
      <c r="B64" s="24">
        <f>IF(B6&lt;B10,B6,B10)</f>
        <v>10</v>
      </c>
      <c r="C64" s="24">
        <f t="shared" ref="C64:X64" si="32">IF(C6&lt;C10,C6,C10)</f>
        <v>10</v>
      </c>
      <c r="D64" s="24">
        <f t="shared" si="32"/>
        <v>20</v>
      </c>
      <c r="E64" s="24">
        <f t="shared" si="32"/>
        <v>20</v>
      </c>
      <c r="F64" s="24">
        <f t="shared" si="32"/>
        <v>20</v>
      </c>
      <c r="G64" s="24">
        <f t="shared" si="32"/>
        <v>10</v>
      </c>
      <c r="H64" s="24">
        <f t="shared" si="32"/>
        <v>10</v>
      </c>
      <c r="I64" s="24">
        <f t="shared" si="32"/>
        <v>20</v>
      </c>
      <c r="J64" s="24">
        <f t="shared" si="32"/>
        <v>10</v>
      </c>
      <c r="K64" s="24">
        <f t="shared" si="32"/>
        <v>10</v>
      </c>
      <c r="L64" s="24">
        <f t="shared" si="32"/>
        <v>10</v>
      </c>
      <c r="M64" s="24">
        <f t="shared" si="32"/>
        <v>20</v>
      </c>
      <c r="N64" s="24">
        <f t="shared" si="32"/>
        <v>20</v>
      </c>
      <c r="O64" s="24">
        <f t="shared" si="32"/>
        <v>10</v>
      </c>
      <c r="P64" s="24">
        <f t="shared" si="32"/>
        <v>20</v>
      </c>
      <c r="Q64" s="24">
        <f t="shared" si="32"/>
        <v>10</v>
      </c>
      <c r="R64" s="24">
        <f t="shared" si="32"/>
        <v>20</v>
      </c>
      <c r="S64" s="24">
        <f t="shared" si="32"/>
        <v>20</v>
      </c>
      <c r="T64" s="24">
        <f t="shared" si="32"/>
        <v>20</v>
      </c>
      <c r="U64" s="24">
        <f t="shared" si="32"/>
        <v>10</v>
      </c>
      <c r="V64" s="24">
        <f t="shared" si="32"/>
        <v>10</v>
      </c>
      <c r="W64" s="24">
        <f t="shared" si="32"/>
        <v>20</v>
      </c>
      <c r="X64" s="24">
        <f t="shared" si="32"/>
        <v>10</v>
      </c>
      <c r="Y64" s="24">
        <f>IF(Y6&lt;Y10,Y6,Y10)</f>
        <v>20</v>
      </c>
      <c r="Z64" s="82">
        <f>IF(Z6&lt;Z10,Z6,Z10)</f>
        <v>20</v>
      </c>
      <c r="AA64" s="123">
        <f>IF(AA6&lt;AA10,AA6,AA10)</f>
        <v>20</v>
      </c>
    </row>
    <row r="65" spans="1:27" x14ac:dyDescent="0.2">
      <c r="A65" t="s">
        <v>86</v>
      </c>
      <c r="B65" s="24">
        <f>B7</f>
        <v>20</v>
      </c>
      <c r="C65" s="24">
        <f t="shared" ref="C65:X65" si="33">C7</f>
        <v>30</v>
      </c>
      <c r="D65" s="24">
        <f t="shared" si="33"/>
        <v>10</v>
      </c>
      <c r="E65" s="24">
        <f t="shared" si="33"/>
        <v>10</v>
      </c>
      <c r="F65" s="24">
        <f t="shared" si="33"/>
        <v>20</v>
      </c>
      <c r="G65" s="24">
        <f t="shared" si="33"/>
        <v>10</v>
      </c>
      <c r="H65" s="24">
        <f t="shared" si="33"/>
        <v>30</v>
      </c>
      <c r="I65" s="24">
        <f t="shared" si="33"/>
        <v>10</v>
      </c>
      <c r="J65" s="24">
        <f t="shared" si="33"/>
        <v>20</v>
      </c>
      <c r="K65" s="24">
        <f t="shared" si="33"/>
        <v>20</v>
      </c>
      <c r="L65" s="24">
        <f t="shared" si="33"/>
        <v>20</v>
      </c>
      <c r="M65" s="24">
        <f t="shared" si="33"/>
        <v>20</v>
      </c>
      <c r="N65" s="24">
        <f t="shared" si="33"/>
        <v>10</v>
      </c>
      <c r="O65" s="24">
        <f t="shared" si="33"/>
        <v>30</v>
      </c>
      <c r="P65" s="24">
        <f t="shared" si="33"/>
        <v>20</v>
      </c>
      <c r="Q65" s="24">
        <f t="shared" si="33"/>
        <v>30</v>
      </c>
      <c r="R65" s="24">
        <f t="shared" si="33"/>
        <v>30</v>
      </c>
      <c r="S65" s="24">
        <f t="shared" si="33"/>
        <v>10</v>
      </c>
      <c r="T65" s="24">
        <f t="shared" si="33"/>
        <v>30</v>
      </c>
      <c r="U65" s="24">
        <f t="shared" si="33"/>
        <v>20</v>
      </c>
      <c r="V65" s="24">
        <f t="shared" si="33"/>
        <v>20</v>
      </c>
      <c r="W65" s="24">
        <f t="shared" si="33"/>
        <v>20</v>
      </c>
      <c r="X65" s="24">
        <f t="shared" si="33"/>
        <v>30</v>
      </c>
      <c r="Y65" s="24">
        <f t="shared" ref="Y65:AA66" si="34">Y7</f>
        <v>30</v>
      </c>
      <c r="Z65" s="82">
        <f t="shared" si="34"/>
        <v>30</v>
      </c>
      <c r="AA65" s="123">
        <f t="shared" si="34"/>
        <v>30</v>
      </c>
    </row>
    <row r="66" spans="1:27" x14ac:dyDescent="0.2">
      <c r="A66" t="s">
        <v>141</v>
      </c>
      <c r="B66" s="24">
        <f>B8</f>
        <v>10</v>
      </c>
      <c r="C66" s="24">
        <f t="shared" ref="C66:X66" si="35">C8</f>
        <v>30</v>
      </c>
      <c r="D66" s="24">
        <f t="shared" si="35"/>
        <v>30</v>
      </c>
      <c r="E66" s="24">
        <f t="shared" si="35"/>
        <v>40</v>
      </c>
      <c r="F66" s="24">
        <f t="shared" si="35"/>
        <v>30</v>
      </c>
      <c r="G66" s="24">
        <f t="shared" si="35"/>
        <v>10</v>
      </c>
      <c r="H66" s="24">
        <f t="shared" si="35"/>
        <v>30</v>
      </c>
      <c r="I66" s="24">
        <f t="shared" si="35"/>
        <v>40</v>
      </c>
      <c r="J66" s="24">
        <f t="shared" si="35"/>
        <v>40</v>
      </c>
      <c r="K66" s="24">
        <f t="shared" si="35"/>
        <v>40</v>
      </c>
      <c r="L66" s="24">
        <f t="shared" si="35"/>
        <v>40</v>
      </c>
      <c r="M66" s="24">
        <f t="shared" si="35"/>
        <v>20</v>
      </c>
      <c r="N66" s="24">
        <f t="shared" si="35"/>
        <v>10</v>
      </c>
      <c r="O66" s="24">
        <f t="shared" si="35"/>
        <v>40</v>
      </c>
      <c r="P66" s="24">
        <f t="shared" si="35"/>
        <v>30</v>
      </c>
      <c r="Q66" s="24">
        <f t="shared" si="35"/>
        <v>40</v>
      </c>
      <c r="R66" s="24">
        <f t="shared" si="35"/>
        <v>40</v>
      </c>
      <c r="S66" s="24">
        <f t="shared" si="35"/>
        <v>40</v>
      </c>
      <c r="T66" s="24">
        <f t="shared" si="35"/>
        <v>40</v>
      </c>
      <c r="U66" s="24">
        <f t="shared" si="35"/>
        <v>40</v>
      </c>
      <c r="V66" s="24">
        <f t="shared" si="35"/>
        <v>40</v>
      </c>
      <c r="W66" s="24">
        <f t="shared" si="35"/>
        <v>40</v>
      </c>
      <c r="X66" s="24">
        <f t="shared" si="35"/>
        <v>40</v>
      </c>
      <c r="Y66" s="24">
        <f t="shared" si="34"/>
        <v>20</v>
      </c>
      <c r="Z66" s="82">
        <f t="shared" si="34"/>
        <v>20</v>
      </c>
      <c r="AA66" s="123">
        <f t="shared" si="34"/>
        <v>40</v>
      </c>
    </row>
    <row r="67" spans="1:27" x14ac:dyDescent="0.2">
      <c r="A67" t="s">
        <v>17</v>
      </c>
      <c r="B67" s="24">
        <f>B2</f>
        <v>20</v>
      </c>
      <c r="C67" s="24">
        <f t="shared" ref="C67:X67" si="36">C2</f>
        <v>20</v>
      </c>
      <c r="D67" s="24">
        <f t="shared" si="36"/>
        <v>20</v>
      </c>
      <c r="E67" s="24">
        <f t="shared" si="36"/>
        <v>10</v>
      </c>
      <c r="F67" s="24">
        <f t="shared" si="36"/>
        <v>20</v>
      </c>
      <c r="G67" s="24">
        <f t="shared" si="36"/>
        <v>20</v>
      </c>
      <c r="H67" s="24">
        <f t="shared" si="36"/>
        <v>20</v>
      </c>
      <c r="I67" s="24">
        <f t="shared" si="36"/>
        <v>20</v>
      </c>
      <c r="J67" s="24">
        <f t="shared" si="36"/>
        <v>20</v>
      </c>
      <c r="K67" s="24">
        <f t="shared" si="36"/>
        <v>20</v>
      </c>
      <c r="L67" s="24">
        <f t="shared" si="36"/>
        <v>20</v>
      </c>
      <c r="M67" s="24">
        <f t="shared" si="36"/>
        <v>20</v>
      </c>
      <c r="N67" s="24">
        <f t="shared" si="36"/>
        <v>20</v>
      </c>
      <c r="O67" s="24">
        <f t="shared" si="36"/>
        <v>20</v>
      </c>
      <c r="P67" s="24">
        <f t="shared" si="36"/>
        <v>20</v>
      </c>
      <c r="Q67" s="24">
        <f t="shared" si="36"/>
        <v>20</v>
      </c>
      <c r="R67" s="24">
        <f t="shared" si="36"/>
        <v>20</v>
      </c>
      <c r="S67" s="24">
        <f t="shared" si="36"/>
        <v>20</v>
      </c>
      <c r="T67" s="24">
        <f t="shared" si="36"/>
        <v>20</v>
      </c>
      <c r="U67" s="24">
        <f t="shared" si="36"/>
        <v>20</v>
      </c>
      <c r="V67" s="24">
        <f t="shared" si="36"/>
        <v>20</v>
      </c>
      <c r="W67" s="24">
        <f t="shared" si="36"/>
        <v>20</v>
      </c>
      <c r="X67" s="24">
        <f t="shared" si="36"/>
        <v>20</v>
      </c>
      <c r="Y67" s="24">
        <f>Y2</f>
        <v>20</v>
      </c>
      <c r="Z67" s="82">
        <f>Z2</f>
        <v>20</v>
      </c>
      <c r="AA67" s="123">
        <f>AA2</f>
        <v>20</v>
      </c>
    </row>
    <row r="68" spans="1:27" x14ac:dyDescent="0.2">
      <c r="A68" t="s">
        <v>26</v>
      </c>
      <c r="B68" s="24">
        <f>IF(B3&lt;B10,B3,B10)</f>
        <v>20</v>
      </c>
      <c r="C68" s="24">
        <f t="shared" ref="C68:X68" si="37">IF(C3&lt;C10,C3,C10)</f>
        <v>10</v>
      </c>
      <c r="D68" s="24">
        <f t="shared" si="37"/>
        <v>20</v>
      </c>
      <c r="E68" s="24">
        <f t="shared" si="37"/>
        <v>20</v>
      </c>
      <c r="F68" s="24">
        <f t="shared" si="37"/>
        <v>30</v>
      </c>
      <c r="G68" s="24">
        <f t="shared" si="37"/>
        <v>30</v>
      </c>
      <c r="H68" s="24">
        <f t="shared" si="37"/>
        <v>10</v>
      </c>
      <c r="I68" s="24">
        <f t="shared" si="37"/>
        <v>20</v>
      </c>
      <c r="J68" s="24">
        <f t="shared" si="37"/>
        <v>20</v>
      </c>
      <c r="K68" s="24">
        <f t="shared" si="37"/>
        <v>10</v>
      </c>
      <c r="L68" s="24">
        <f t="shared" si="37"/>
        <v>10</v>
      </c>
      <c r="M68" s="24">
        <f t="shared" si="37"/>
        <v>30</v>
      </c>
      <c r="N68" s="24">
        <f t="shared" si="37"/>
        <v>20</v>
      </c>
      <c r="O68" s="24">
        <f t="shared" si="37"/>
        <v>10</v>
      </c>
      <c r="P68" s="24">
        <f t="shared" si="37"/>
        <v>20</v>
      </c>
      <c r="Q68" s="24">
        <f t="shared" si="37"/>
        <v>10</v>
      </c>
      <c r="R68" s="24">
        <f t="shared" si="37"/>
        <v>20</v>
      </c>
      <c r="S68" s="24">
        <f t="shared" si="37"/>
        <v>20</v>
      </c>
      <c r="T68" s="24">
        <f t="shared" si="37"/>
        <v>20</v>
      </c>
      <c r="U68" s="24">
        <f t="shared" si="37"/>
        <v>10</v>
      </c>
      <c r="V68" s="24">
        <f t="shared" si="37"/>
        <v>10</v>
      </c>
      <c r="W68" s="24">
        <f t="shared" si="37"/>
        <v>10</v>
      </c>
      <c r="X68" s="24">
        <f t="shared" si="37"/>
        <v>10</v>
      </c>
      <c r="Y68" s="24">
        <f>IF(Y3&lt;Y10,Y3,Y10)</f>
        <v>30</v>
      </c>
      <c r="Z68" s="82">
        <f>IF(Z3&lt;Z10,Z3,Z10)</f>
        <v>20</v>
      </c>
      <c r="AA68" s="123">
        <f>IF(AA3&lt;AA10,AA3,AA10)</f>
        <v>20</v>
      </c>
    </row>
    <row r="69" spans="1:27" x14ac:dyDescent="0.2">
      <c r="A69" t="s">
        <v>120</v>
      </c>
      <c r="B69" s="24">
        <f>B10</f>
        <v>20</v>
      </c>
      <c r="C69" s="24">
        <f t="shared" ref="C69:X69" si="38">C10</f>
        <v>40</v>
      </c>
      <c r="D69" s="24">
        <f t="shared" si="38"/>
        <v>20</v>
      </c>
      <c r="E69" s="24">
        <f t="shared" si="38"/>
        <v>20</v>
      </c>
      <c r="F69" s="24">
        <f t="shared" si="38"/>
        <v>40</v>
      </c>
      <c r="G69" s="24">
        <f t="shared" si="38"/>
        <v>30</v>
      </c>
      <c r="H69" s="24">
        <f t="shared" si="38"/>
        <v>20</v>
      </c>
      <c r="I69" s="24">
        <f t="shared" si="38"/>
        <v>20</v>
      </c>
      <c r="J69" s="24">
        <f t="shared" si="38"/>
        <v>30</v>
      </c>
      <c r="K69" s="24">
        <f t="shared" si="38"/>
        <v>30</v>
      </c>
      <c r="L69" s="24">
        <f t="shared" si="38"/>
        <v>10</v>
      </c>
      <c r="M69" s="24">
        <f t="shared" si="38"/>
        <v>30</v>
      </c>
      <c r="N69" s="24">
        <f t="shared" si="38"/>
        <v>20</v>
      </c>
      <c r="O69" s="24">
        <f t="shared" si="38"/>
        <v>10</v>
      </c>
      <c r="P69" s="24">
        <f t="shared" si="38"/>
        <v>20</v>
      </c>
      <c r="Q69" s="24">
        <f t="shared" si="38"/>
        <v>10</v>
      </c>
      <c r="R69" s="24">
        <f t="shared" si="38"/>
        <v>20</v>
      </c>
      <c r="S69" s="24">
        <f t="shared" si="38"/>
        <v>20</v>
      </c>
      <c r="T69" s="24">
        <f t="shared" si="38"/>
        <v>20</v>
      </c>
      <c r="U69" s="24">
        <f t="shared" si="38"/>
        <v>10</v>
      </c>
      <c r="V69" s="24">
        <f t="shared" si="38"/>
        <v>10</v>
      </c>
      <c r="W69" s="24">
        <f t="shared" si="38"/>
        <v>20</v>
      </c>
      <c r="X69" s="24">
        <f t="shared" si="38"/>
        <v>10</v>
      </c>
      <c r="Y69" s="24">
        <f>Y10</f>
        <v>30</v>
      </c>
      <c r="Z69" s="82">
        <f>Z10</f>
        <v>20</v>
      </c>
      <c r="AA69" s="123">
        <f>AA10</f>
        <v>20</v>
      </c>
    </row>
    <row r="70" spans="1:27" x14ac:dyDescent="0.2">
      <c r="A70" t="s">
        <v>27</v>
      </c>
      <c r="B70" s="24">
        <f>IF(B3&lt;B10,B3,B10)</f>
        <v>20</v>
      </c>
      <c r="C70" s="24">
        <f t="shared" ref="C70:X70" si="39">IF(C3&lt;C10,C3,C10)</f>
        <v>10</v>
      </c>
      <c r="D70" s="24">
        <f t="shared" si="39"/>
        <v>20</v>
      </c>
      <c r="E70" s="24">
        <f t="shared" si="39"/>
        <v>20</v>
      </c>
      <c r="F70" s="24">
        <f t="shared" si="39"/>
        <v>30</v>
      </c>
      <c r="G70" s="24">
        <f t="shared" si="39"/>
        <v>30</v>
      </c>
      <c r="H70" s="24">
        <f t="shared" si="39"/>
        <v>10</v>
      </c>
      <c r="I70" s="24">
        <f t="shared" si="39"/>
        <v>20</v>
      </c>
      <c r="J70" s="24">
        <f t="shared" si="39"/>
        <v>20</v>
      </c>
      <c r="K70" s="24">
        <f t="shared" si="39"/>
        <v>10</v>
      </c>
      <c r="L70" s="24">
        <f t="shared" si="39"/>
        <v>10</v>
      </c>
      <c r="M70" s="24">
        <f t="shared" si="39"/>
        <v>30</v>
      </c>
      <c r="N70" s="24">
        <f t="shared" si="39"/>
        <v>20</v>
      </c>
      <c r="O70" s="24">
        <f t="shared" si="39"/>
        <v>10</v>
      </c>
      <c r="P70" s="24">
        <f t="shared" si="39"/>
        <v>20</v>
      </c>
      <c r="Q70" s="24">
        <f t="shared" si="39"/>
        <v>10</v>
      </c>
      <c r="R70" s="24">
        <f t="shared" si="39"/>
        <v>20</v>
      </c>
      <c r="S70" s="24">
        <f t="shared" si="39"/>
        <v>20</v>
      </c>
      <c r="T70" s="24">
        <f t="shared" si="39"/>
        <v>20</v>
      </c>
      <c r="U70" s="24">
        <f t="shared" si="39"/>
        <v>10</v>
      </c>
      <c r="V70" s="24">
        <f t="shared" si="39"/>
        <v>10</v>
      </c>
      <c r="W70" s="24">
        <f t="shared" si="39"/>
        <v>10</v>
      </c>
      <c r="X70" s="24">
        <f t="shared" si="39"/>
        <v>10</v>
      </c>
      <c r="Y70" s="24">
        <f>IF(Y3&lt;Y10,Y3,Y10)</f>
        <v>30</v>
      </c>
      <c r="Z70" s="82">
        <f>IF(Z3&lt;Z10,Z3,Z10)</f>
        <v>20</v>
      </c>
      <c r="AA70" s="123">
        <f>IF(AA3&lt;AA10,AA3,AA10)</f>
        <v>20</v>
      </c>
    </row>
    <row r="71" spans="1:27" x14ac:dyDescent="0.2">
      <c r="A71" t="s">
        <v>18</v>
      </c>
      <c r="B71" s="24">
        <f>IF(B2&lt;B5,B2,B5)</f>
        <v>20</v>
      </c>
      <c r="C71" s="24">
        <f t="shared" ref="C71:X71" si="40">IF(C2&lt;C5,C2,C5)</f>
        <v>10</v>
      </c>
      <c r="D71" s="24">
        <f t="shared" si="40"/>
        <v>20</v>
      </c>
      <c r="E71" s="24">
        <f t="shared" si="40"/>
        <v>10</v>
      </c>
      <c r="F71" s="24">
        <f t="shared" si="40"/>
        <v>10</v>
      </c>
      <c r="G71" s="24">
        <f t="shared" si="40"/>
        <v>20</v>
      </c>
      <c r="H71" s="24">
        <f t="shared" si="40"/>
        <v>20</v>
      </c>
      <c r="I71" s="24">
        <f t="shared" si="40"/>
        <v>20</v>
      </c>
      <c r="J71" s="24">
        <f t="shared" si="40"/>
        <v>20</v>
      </c>
      <c r="K71" s="24">
        <f t="shared" si="40"/>
        <v>20</v>
      </c>
      <c r="L71" s="24">
        <f t="shared" si="40"/>
        <v>20</v>
      </c>
      <c r="M71" s="24">
        <f t="shared" si="40"/>
        <v>20</v>
      </c>
      <c r="N71" s="24">
        <f t="shared" si="40"/>
        <v>20</v>
      </c>
      <c r="O71" s="24">
        <f t="shared" si="40"/>
        <v>20</v>
      </c>
      <c r="P71" s="24">
        <f t="shared" si="40"/>
        <v>20</v>
      </c>
      <c r="Q71" s="24">
        <f t="shared" si="40"/>
        <v>20</v>
      </c>
      <c r="R71" s="24">
        <f t="shared" si="40"/>
        <v>20</v>
      </c>
      <c r="S71" s="24">
        <f t="shared" si="40"/>
        <v>20</v>
      </c>
      <c r="T71" s="24">
        <f t="shared" si="40"/>
        <v>20</v>
      </c>
      <c r="U71" s="24">
        <f t="shared" si="40"/>
        <v>20</v>
      </c>
      <c r="V71" s="24">
        <f t="shared" si="40"/>
        <v>20</v>
      </c>
      <c r="W71" s="24">
        <f t="shared" si="40"/>
        <v>20</v>
      </c>
      <c r="X71" s="24">
        <f t="shared" si="40"/>
        <v>20</v>
      </c>
      <c r="Y71" s="24">
        <f>IF(Y2&lt;Y5,Y2,Y5)</f>
        <v>20</v>
      </c>
      <c r="Z71" s="82">
        <f>IF(Z2&lt;Z5,Z2,Z5)</f>
        <v>20</v>
      </c>
      <c r="AA71" s="123">
        <f>IF(AA2&lt;AA5,AA2,AA5)</f>
        <v>20</v>
      </c>
    </row>
    <row r="72" spans="1:27" x14ac:dyDescent="0.2">
      <c r="A72" t="s">
        <v>38</v>
      </c>
      <c r="B72" s="24">
        <f>B5</f>
        <v>30</v>
      </c>
      <c r="C72" s="24">
        <f t="shared" ref="C72:X72" si="41">C5</f>
        <v>10</v>
      </c>
      <c r="D72" s="24">
        <f t="shared" si="41"/>
        <v>20</v>
      </c>
      <c r="E72" s="24">
        <f t="shared" si="41"/>
        <v>20</v>
      </c>
      <c r="F72" s="24">
        <f t="shared" si="41"/>
        <v>10</v>
      </c>
      <c r="G72" s="24">
        <f t="shared" si="41"/>
        <v>40</v>
      </c>
      <c r="H72" s="24">
        <f t="shared" si="41"/>
        <v>20</v>
      </c>
      <c r="I72" s="24">
        <f t="shared" si="41"/>
        <v>30</v>
      </c>
      <c r="J72" s="24">
        <f t="shared" si="41"/>
        <v>20</v>
      </c>
      <c r="K72" s="24">
        <f t="shared" si="41"/>
        <v>30</v>
      </c>
      <c r="L72" s="24">
        <f t="shared" si="41"/>
        <v>30</v>
      </c>
      <c r="M72" s="24">
        <f t="shared" si="41"/>
        <v>40</v>
      </c>
      <c r="N72" s="24">
        <f t="shared" si="41"/>
        <v>30</v>
      </c>
      <c r="O72" s="24">
        <f t="shared" si="41"/>
        <v>40</v>
      </c>
      <c r="P72" s="24">
        <f t="shared" si="41"/>
        <v>40</v>
      </c>
      <c r="Q72" s="24">
        <f t="shared" si="41"/>
        <v>40</v>
      </c>
      <c r="R72" s="24">
        <f t="shared" si="41"/>
        <v>30</v>
      </c>
      <c r="S72" s="24">
        <f t="shared" si="41"/>
        <v>40</v>
      </c>
      <c r="T72" s="24">
        <f t="shared" si="41"/>
        <v>40</v>
      </c>
      <c r="U72" s="24">
        <f t="shared" si="41"/>
        <v>40</v>
      </c>
      <c r="V72" s="24">
        <f t="shared" si="41"/>
        <v>40</v>
      </c>
      <c r="W72" s="24">
        <f t="shared" si="41"/>
        <v>40</v>
      </c>
      <c r="X72" s="24">
        <f t="shared" si="41"/>
        <v>40</v>
      </c>
      <c r="Y72" s="24">
        <f>Y5</f>
        <v>40</v>
      </c>
      <c r="Z72" s="82">
        <f>Z5</f>
        <v>40</v>
      </c>
      <c r="AA72" s="123">
        <f>AA5</f>
        <v>20</v>
      </c>
    </row>
    <row r="73" spans="1:27" x14ac:dyDescent="0.2">
      <c r="A73" t="s">
        <v>44</v>
      </c>
      <c r="B73" s="24">
        <f>B5</f>
        <v>30</v>
      </c>
      <c r="C73" s="24">
        <f t="shared" ref="C73:X73" si="42">C5</f>
        <v>10</v>
      </c>
      <c r="D73" s="24">
        <f t="shared" si="42"/>
        <v>20</v>
      </c>
      <c r="E73" s="24">
        <f t="shared" si="42"/>
        <v>20</v>
      </c>
      <c r="F73" s="24">
        <f t="shared" si="42"/>
        <v>10</v>
      </c>
      <c r="G73" s="24">
        <f t="shared" si="42"/>
        <v>40</v>
      </c>
      <c r="H73" s="24">
        <f t="shared" si="42"/>
        <v>20</v>
      </c>
      <c r="I73" s="24">
        <f t="shared" si="42"/>
        <v>30</v>
      </c>
      <c r="J73" s="24">
        <f t="shared" si="42"/>
        <v>20</v>
      </c>
      <c r="K73" s="24">
        <f t="shared" si="42"/>
        <v>30</v>
      </c>
      <c r="L73" s="24">
        <f t="shared" si="42"/>
        <v>30</v>
      </c>
      <c r="M73" s="24">
        <f t="shared" si="42"/>
        <v>40</v>
      </c>
      <c r="N73" s="24">
        <f t="shared" si="42"/>
        <v>30</v>
      </c>
      <c r="O73" s="24">
        <f t="shared" si="42"/>
        <v>40</v>
      </c>
      <c r="P73" s="24">
        <f t="shared" si="42"/>
        <v>40</v>
      </c>
      <c r="Q73" s="24">
        <f t="shared" si="42"/>
        <v>40</v>
      </c>
      <c r="R73" s="24">
        <f t="shared" si="42"/>
        <v>30</v>
      </c>
      <c r="S73" s="24">
        <f t="shared" si="42"/>
        <v>40</v>
      </c>
      <c r="T73" s="24">
        <f t="shared" si="42"/>
        <v>40</v>
      </c>
      <c r="U73" s="24">
        <f t="shared" si="42"/>
        <v>40</v>
      </c>
      <c r="V73" s="24">
        <f t="shared" si="42"/>
        <v>40</v>
      </c>
      <c r="W73" s="24">
        <f t="shared" si="42"/>
        <v>40</v>
      </c>
      <c r="X73" s="24">
        <f t="shared" si="42"/>
        <v>40</v>
      </c>
      <c r="Y73" s="24">
        <f>Y5</f>
        <v>40</v>
      </c>
      <c r="Z73" s="82">
        <f>Z5</f>
        <v>40</v>
      </c>
      <c r="AA73" s="123">
        <f>AA5</f>
        <v>20</v>
      </c>
    </row>
    <row r="74" spans="1:27" x14ac:dyDescent="0.2">
      <c r="A74" t="s">
        <v>1098</v>
      </c>
      <c r="B74" s="24">
        <f>IF(B3&lt;B8,B3,B8)</f>
        <v>10</v>
      </c>
      <c r="C74" s="24">
        <f t="shared" ref="C74:X74" si="43">IF(C3&lt;C8,C3,C8)</f>
        <v>10</v>
      </c>
      <c r="D74" s="24">
        <f t="shared" si="43"/>
        <v>30</v>
      </c>
      <c r="E74" s="24">
        <f t="shared" si="43"/>
        <v>20</v>
      </c>
      <c r="F74" s="24">
        <f t="shared" si="43"/>
        <v>30</v>
      </c>
      <c r="G74" s="24">
        <f t="shared" si="43"/>
        <v>10</v>
      </c>
      <c r="H74" s="24">
        <f t="shared" si="43"/>
        <v>10</v>
      </c>
      <c r="I74" s="24">
        <f t="shared" si="43"/>
        <v>20</v>
      </c>
      <c r="J74" s="24">
        <f t="shared" si="43"/>
        <v>20</v>
      </c>
      <c r="K74" s="24">
        <f t="shared" si="43"/>
        <v>10</v>
      </c>
      <c r="L74" s="24">
        <f t="shared" si="43"/>
        <v>20</v>
      </c>
      <c r="M74" s="24">
        <f t="shared" si="43"/>
        <v>20</v>
      </c>
      <c r="N74" s="24">
        <f t="shared" si="43"/>
        <v>10</v>
      </c>
      <c r="O74" s="24">
        <f t="shared" si="43"/>
        <v>10</v>
      </c>
      <c r="P74" s="24">
        <f t="shared" si="43"/>
        <v>20</v>
      </c>
      <c r="Q74" s="24">
        <f t="shared" si="43"/>
        <v>30</v>
      </c>
      <c r="R74" s="24">
        <f t="shared" si="43"/>
        <v>30</v>
      </c>
      <c r="S74" s="24">
        <f t="shared" si="43"/>
        <v>30</v>
      </c>
      <c r="T74" s="24">
        <f t="shared" si="43"/>
        <v>30</v>
      </c>
      <c r="U74" s="24">
        <f t="shared" si="43"/>
        <v>30</v>
      </c>
      <c r="V74" s="24">
        <f t="shared" si="43"/>
        <v>30</v>
      </c>
      <c r="W74" s="24">
        <f t="shared" si="43"/>
        <v>10</v>
      </c>
      <c r="X74" s="24">
        <f t="shared" si="43"/>
        <v>30</v>
      </c>
      <c r="Y74" s="24">
        <f>IF(Y3&lt;Y8,Y3,Y8)</f>
        <v>20</v>
      </c>
      <c r="Z74" s="82">
        <f>IF(Z3&lt;Z8,Z3,Z8)</f>
        <v>20</v>
      </c>
      <c r="AA74" s="123">
        <f>IF(AA3&lt;AA8,AA3,AA8)</f>
        <v>40</v>
      </c>
    </row>
    <row r="75" spans="1:27" x14ac:dyDescent="0.2">
      <c r="A75" t="s">
        <v>48</v>
      </c>
      <c r="B75" s="24">
        <f>B8</f>
        <v>10</v>
      </c>
      <c r="C75" s="24">
        <f t="shared" ref="C75:X75" si="44">C8</f>
        <v>30</v>
      </c>
      <c r="D75" s="24">
        <f t="shared" si="44"/>
        <v>30</v>
      </c>
      <c r="E75" s="24">
        <f t="shared" si="44"/>
        <v>40</v>
      </c>
      <c r="F75" s="24">
        <f t="shared" si="44"/>
        <v>30</v>
      </c>
      <c r="G75" s="24">
        <f t="shared" si="44"/>
        <v>10</v>
      </c>
      <c r="H75" s="24">
        <f t="shared" si="44"/>
        <v>30</v>
      </c>
      <c r="I75" s="24">
        <f t="shared" si="44"/>
        <v>40</v>
      </c>
      <c r="J75" s="24">
        <f t="shared" si="44"/>
        <v>40</v>
      </c>
      <c r="K75" s="24">
        <f t="shared" si="44"/>
        <v>40</v>
      </c>
      <c r="L75" s="24">
        <f t="shared" si="44"/>
        <v>40</v>
      </c>
      <c r="M75" s="24">
        <f t="shared" si="44"/>
        <v>20</v>
      </c>
      <c r="N75" s="24">
        <f t="shared" si="44"/>
        <v>10</v>
      </c>
      <c r="O75" s="24">
        <f t="shared" si="44"/>
        <v>40</v>
      </c>
      <c r="P75" s="24">
        <f t="shared" si="44"/>
        <v>30</v>
      </c>
      <c r="Q75" s="24">
        <f t="shared" si="44"/>
        <v>40</v>
      </c>
      <c r="R75" s="24">
        <f t="shared" si="44"/>
        <v>40</v>
      </c>
      <c r="S75" s="24">
        <f t="shared" si="44"/>
        <v>40</v>
      </c>
      <c r="T75" s="24">
        <f t="shared" si="44"/>
        <v>40</v>
      </c>
      <c r="U75" s="24">
        <f t="shared" si="44"/>
        <v>40</v>
      </c>
      <c r="V75" s="24">
        <f t="shared" si="44"/>
        <v>40</v>
      </c>
      <c r="W75" s="24">
        <f t="shared" si="44"/>
        <v>40</v>
      </c>
      <c r="X75" s="24">
        <f t="shared" si="44"/>
        <v>40</v>
      </c>
      <c r="Y75" s="24">
        <f>Y8</f>
        <v>20</v>
      </c>
      <c r="Z75" s="82">
        <f>Z8</f>
        <v>20</v>
      </c>
      <c r="AA75" s="123">
        <f>AA8</f>
        <v>40</v>
      </c>
    </row>
    <row r="76" spans="1:27" x14ac:dyDescent="0.2">
      <c r="A76" t="s">
        <v>139</v>
      </c>
      <c r="B76" s="24">
        <f>IF(B2&lt;B10,B2,B10)</f>
        <v>20</v>
      </c>
      <c r="C76" s="24">
        <f t="shared" ref="C76:X76" si="45">IF(C2&lt;C10,C2,C10)</f>
        <v>20</v>
      </c>
      <c r="D76" s="24">
        <f t="shared" si="45"/>
        <v>20</v>
      </c>
      <c r="E76" s="24">
        <f t="shared" si="45"/>
        <v>10</v>
      </c>
      <c r="F76" s="24">
        <f t="shared" si="45"/>
        <v>20</v>
      </c>
      <c r="G76" s="24">
        <f t="shared" si="45"/>
        <v>20</v>
      </c>
      <c r="H76" s="24">
        <f t="shared" si="45"/>
        <v>20</v>
      </c>
      <c r="I76" s="24">
        <f t="shared" si="45"/>
        <v>20</v>
      </c>
      <c r="J76" s="24">
        <f t="shared" si="45"/>
        <v>20</v>
      </c>
      <c r="K76" s="24">
        <f t="shared" si="45"/>
        <v>20</v>
      </c>
      <c r="L76" s="24">
        <f t="shared" si="45"/>
        <v>10</v>
      </c>
      <c r="M76" s="24">
        <f t="shared" si="45"/>
        <v>20</v>
      </c>
      <c r="N76" s="24">
        <f t="shared" si="45"/>
        <v>20</v>
      </c>
      <c r="O76" s="24">
        <f t="shared" si="45"/>
        <v>10</v>
      </c>
      <c r="P76" s="24">
        <f t="shared" si="45"/>
        <v>20</v>
      </c>
      <c r="Q76" s="24">
        <f t="shared" si="45"/>
        <v>10</v>
      </c>
      <c r="R76" s="24">
        <f t="shared" si="45"/>
        <v>20</v>
      </c>
      <c r="S76" s="24">
        <f t="shared" si="45"/>
        <v>20</v>
      </c>
      <c r="T76" s="24">
        <f t="shared" si="45"/>
        <v>20</v>
      </c>
      <c r="U76" s="24">
        <f t="shared" si="45"/>
        <v>10</v>
      </c>
      <c r="V76" s="24">
        <f t="shared" si="45"/>
        <v>10</v>
      </c>
      <c r="W76" s="24">
        <f t="shared" si="45"/>
        <v>20</v>
      </c>
      <c r="X76" s="24">
        <f t="shared" si="45"/>
        <v>10</v>
      </c>
      <c r="Y76" s="24">
        <f>IF(Y2&lt;Y10,Y2,Y10)</f>
        <v>20</v>
      </c>
      <c r="Z76" s="82">
        <f>IF(Z2&lt;Z10,Z2,Z10)</f>
        <v>20</v>
      </c>
      <c r="AA76" s="123">
        <f>IF(AA2&lt;AA10,AA2,AA10)</f>
        <v>20</v>
      </c>
    </row>
    <row r="77" spans="1:27" x14ac:dyDescent="0.2">
      <c r="A77" t="s">
        <v>1095</v>
      </c>
      <c r="B77" s="132">
        <f>IF(B1&lt;B5,B1,B5)</f>
        <v>30</v>
      </c>
      <c r="C77" s="132">
        <f t="shared" ref="C77:X78" si="46">IF(C1&lt;C5,C1,C5)</f>
        <v>10</v>
      </c>
      <c r="D77" s="132">
        <f t="shared" si="46"/>
        <v>20</v>
      </c>
      <c r="E77" s="132">
        <f t="shared" si="46"/>
        <v>20</v>
      </c>
      <c r="F77" s="132">
        <f t="shared" si="46"/>
        <v>10</v>
      </c>
      <c r="G77" s="132">
        <f t="shared" si="46"/>
        <v>40</v>
      </c>
      <c r="H77" s="132">
        <f t="shared" si="46"/>
        <v>20</v>
      </c>
      <c r="I77" s="132">
        <f t="shared" si="46"/>
        <v>30</v>
      </c>
      <c r="J77" s="132">
        <f t="shared" si="46"/>
        <v>20</v>
      </c>
      <c r="K77" s="132">
        <f t="shared" si="46"/>
        <v>30</v>
      </c>
      <c r="L77" s="132">
        <f t="shared" si="46"/>
        <v>30</v>
      </c>
      <c r="M77" s="132">
        <f t="shared" si="46"/>
        <v>40</v>
      </c>
      <c r="N77" s="132">
        <f t="shared" si="46"/>
        <v>30</v>
      </c>
      <c r="O77" s="132">
        <f t="shared" si="46"/>
        <v>40</v>
      </c>
      <c r="P77" s="132">
        <f t="shared" si="46"/>
        <v>40</v>
      </c>
      <c r="Q77" s="132">
        <f t="shared" si="46"/>
        <v>40</v>
      </c>
      <c r="R77" s="132">
        <f t="shared" si="46"/>
        <v>30</v>
      </c>
      <c r="S77" s="132">
        <f t="shared" si="46"/>
        <v>40</v>
      </c>
      <c r="T77" s="132">
        <f t="shared" si="46"/>
        <v>40</v>
      </c>
      <c r="U77" s="132">
        <f t="shared" si="46"/>
        <v>40</v>
      </c>
      <c r="V77" s="132">
        <f t="shared" si="46"/>
        <v>40</v>
      </c>
      <c r="W77" s="132">
        <f t="shared" si="46"/>
        <v>40</v>
      </c>
      <c r="X77" s="132">
        <f t="shared" si="46"/>
        <v>40</v>
      </c>
      <c r="Y77" s="132">
        <f t="shared" ref="Y77:AA78" si="47">IF(Y1&lt;Y5,Y1,Y5)</f>
        <v>40</v>
      </c>
      <c r="Z77" s="132">
        <f t="shared" si="47"/>
        <v>40</v>
      </c>
      <c r="AA77" s="132">
        <f t="shared" si="47"/>
        <v>20</v>
      </c>
    </row>
    <row r="78" spans="1:27" s="137" customFormat="1" x14ac:dyDescent="0.2">
      <c r="A78" s="137" t="s">
        <v>1096</v>
      </c>
      <c r="B78" s="138">
        <f>IF(B2&lt;B6,B2,B6)</f>
        <v>10</v>
      </c>
      <c r="C78" s="138">
        <f t="shared" si="46"/>
        <v>10</v>
      </c>
      <c r="D78" s="138">
        <f t="shared" si="46"/>
        <v>20</v>
      </c>
      <c r="E78" s="138">
        <f t="shared" si="46"/>
        <v>10</v>
      </c>
      <c r="F78" s="138">
        <f t="shared" si="46"/>
        <v>20</v>
      </c>
      <c r="G78" s="138">
        <f t="shared" si="46"/>
        <v>10</v>
      </c>
      <c r="H78" s="138">
        <f t="shared" si="46"/>
        <v>10</v>
      </c>
      <c r="I78" s="138">
        <f t="shared" si="46"/>
        <v>20</v>
      </c>
      <c r="J78" s="138">
        <f t="shared" si="46"/>
        <v>10</v>
      </c>
      <c r="K78" s="138">
        <f t="shared" si="46"/>
        <v>10</v>
      </c>
      <c r="L78" s="138">
        <f t="shared" si="46"/>
        <v>20</v>
      </c>
      <c r="M78" s="138">
        <f t="shared" si="46"/>
        <v>20</v>
      </c>
      <c r="N78" s="138">
        <f t="shared" si="46"/>
        <v>20</v>
      </c>
      <c r="O78" s="138">
        <f t="shared" si="46"/>
        <v>20</v>
      </c>
      <c r="P78" s="138">
        <f t="shared" si="46"/>
        <v>20</v>
      </c>
      <c r="Q78" s="138">
        <f t="shared" si="46"/>
        <v>20</v>
      </c>
      <c r="R78" s="138">
        <f t="shared" si="46"/>
        <v>20</v>
      </c>
      <c r="S78" s="138">
        <f t="shared" si="46"/>
        <v>20</v>
      </c>
      <c r="T78" s="138">
        <f t="shared" si="46"/>
        <v>20</v>
      </c>
      <c r="U78" s="138">
        <f t="shared" si="46"/>
        <v>20</v>
      </c>
      <c r="V78" s="138">
        <f t="shared" si="46"/>
        <v>20</v>
      </c>
      <c r="W78" s="138">
        <f t="shared" si="46"/>
        <v>20</v>
      </c>
      <c r="X78" s="138">
        <f t="shared" si="46"/>
        <v>20</v>
      </c>
      <c r="Y78" s="138">
        <f t="shared" si="47"/>
        <v>20</v>
      </c>
      <c r="Z78" s="138">
        <f t="shared" si="47"/>
        <v>20</v>
      </c>
      <c r="AA78" s="138">
        <f t="shared" si="47"/>
        <v>20</v>
      </c>
    </row>
    <row r="79" spans="1:27" x14ac:dyDescent="0.2">
      <c r="A79" t="s">
        <v>19</v>
      </c>
      <c r="B79" s="24">
        <f>B2</f>
        <v>20</v>
      </c>
      <c r="C79" s="24">
        <f t="shared" ref="C79:X79" si="48">C2</f>
        <v>20</v>
      </c>
      <c r="D79" s="24">
        <f t="shared" si="48"/>
        <v>20</v>
      </c>
      <c r="E79" s="24">
        <f t="shared" si="48"/>
        <v>10</v>
      </c>
      <c r="F79" s="24">
        <f t="shared" si="48"/>
        <v>20</v>
      </c>
      <c r="G79" s="24">
        <f t="shared" si="48"/>
        <v>20</v>
      </c>
      <c r="H79" s="24">
        <f t="shared" si="48"/>
        <v>20</v>
      </c>
      <c r="I79" s="24">
        <f t="shared" si="48"/>
        <v>20</v>
      </c>
      <c r="J79" s="24">
        <f t="shared" si="48"/>
        <v>20</v>
      </c>
      <c r="K79" s="24">
        <f t="shared" si="48"/>
        <v>20</v>
      </c>
      <c r="L79" s="24">
        <f t="shared" si="48"/>
        <v>20</v>
      </c>
      <c r="M79" s="24">
        <f t="shared" si="48"/>
        <v>20</v>
      </c>
      <c r="N79" s="24">
        <f t="shared" si="48"/>
        <v>20</v>
      </c>
      <c r="O79" s="24">
        <f t="shared" si="48"/>
        <v>20</v>
      </c>
      <c r="P79" s="24">
        <f t="shared" si="48"/>
        <v>20</v>
      </c>
      <c r="Q79" s="24">
        <f t="shared" si="48"/>
        <v>20</v>
      </c>
      <c r="R79" s="24">
        <f t="shared" si="48"/>
        <v>20</v>
      </c>
      <c r="S79" s="24">
        <f t="shared" si="48"/>
        <v>20</v>
      </c>
      <c r="T79" s="24">
        <f t="shared" si="48"/>
        <v>20</v>
      </c>
      <c r="U79" s="24">
        <f t="shared" si="48"/>
        <v>20</v>
      </c>
      <c r="V79" s="24">
        <f t="shared" si="48"/>
        <v>20</v>
      </c>
      <c r="W79" s="24">
        <f t="shared" si="48"/>
        <v>20</v>
      </c>
      <c r="X79" s="24">
        <f t="shared" si="48"/>
        <v>20</v>
      </c>
      <c r="Y79" s="24">
        <f>Y2</f>
        <v>20</v>
      </c>
      <c r="Z79" s="82">
        <f>Z2</f>
        <v>20</v>
      </c>
      <c r="AA79" s="123">
        <f>AA2</f>
        <v>20</v>
      </c>
    </row>
    <row r="80" spans="1:27" x14ac:dyDescent="0.2">
      <c r="A80" t="s">
        <v>122</v>
      </c>
      <c r="B80" s="24">
        <f>IF(B2&lt;B10,B2,B10)</f>
        <v>20</v>
      </c>
      <c r="C80" s="24">
        <f t="shared" ref="C80:X80" si="49">IF(C2&lt;C10,C2,C10)</f>
        <v>20</v>
      </c>
      <c r="D80" s="24">
        <f t="shared" si="49"/>
        <v>20</v>
      </c>
      <c r="E80" s="24">
        <f t="shared" si="49"/>
        <v>10</v>
      </c>
      <c r="F80" s="24">
        <f t="shared" si="49"/>
        <v>20</v>
      </c>
      <c r="G80" s="24">
        <f t="shared" si="49"/>
        <v>20</v>
      </c>
      <c r="H80" s="24">
        <f t="shared" si="49"/>
        <v>20</v>
      </c>
      <c r="I80" s="24">
        <f t="shared" si="49"/>
        <v>20</v>
      </c>
      <c r="J80" s="24">
        <f t="shared" si="49"/>
        <v>20</v>
      </c>
      <c r="K80" s="24">
        <f t="shared" si="49"/>
        <v>20</v>
      </c>
      <c r="L80" s="24">
        <f t="shared" si="49"/>
        <v>10</v>
      </c>
      <c r="M80" s="24">
        <f t="shared" si="49"/>
        <v>20</v>
      </c>
      <c r="N80" s="24">
        <f t="shared" si="49"/>
        <v>20</v>
      </c>
      <c r="O80" s="24">
        <f t="shared" si="49"/>
        <v>10</v>
      </c>
      <c r="P80" s="24">
        <f t="shared" si="49"/>
        <v>20</v>
      </c>
      <c r="Q80" s="24">
        <f t="shared" si="49"/>
        <v>10</v>
      </c>
      <c r="R80" s="24">
        <f t="shared" si="49"/>
        <v>20</v>
      </c>
      <c r="S80" s="24">
        <f t="shared" si="49"/>
        <v>20</v>
      </c>
      <c r="T80" s="24">
        <f t="shared" si="49"/>
        <v>20</v>
      </c>
      <c r="U80" s="24">
        <f t="shared" si="49"/>
        <v>10</v>
      </c>
      <c r="V80" s="24">
        <f t="shared" si="49"/>
        <v>10</v>
      </c>
      <c r="W80" s="24">
        <f t="shared" si="49"/>
        <v>20</v>
      </c>
      <c r="X80" s="24">
        <f t="shared" si="49"/>
        <v>10</v>
      </c>
      <c r="Y80" s="24">
        <f>IF(Y2&lt;Y10,Y2,Y10)</f>
        <v>20</v>
      </c>
      <c r="Z80" s="82">
        <f>IF(Z2&lt;Z10,Z2,Z10)</f>
        <v>20</v>
      </c>
      <c r="AA80" s="123">
        <f>IF(AA2&lt;AA10,AA2,AA10)</f>
        <v>20</v>
      </c>
    </row>
    <row r="81" spans="1:27" x14ac:dyDescent="0.2">
      <c r="A81" t="s">
        <v>29</v>
      </c>
      <c r="B81" s="24">
        <f>IF(B3&lt;B8,B3,B8)</f>
        <v>10</v>
      </c>
      <c r="C81" s="24">
        <f t="shared" ref="C81:X81" si="50">IF(C3&lt;C8,C3,C8)</f>
        <v>10</v>
      </c>
      <c r="D81" s="24">
        <f t="shared" si="50"/>
        <v>30</v>
      </c>
      <c r="E81" s="24">
        <f t="shared" si="50"/>
        <v>20</v>
      </c>
      <c r="F81" s="24">
        <f t="shared" si="50"/>
        <v>30</v>
      </c>
      <c r="G81" s="24">
        <f t="shared" si="50"/>
        <v>10</v>
      </c>
      <c r="H81" s="24">
        <f t="shared" si="50"/>
        <v>10</v>
      </c>
      <c r="I81" s="24">
        <f t="shared" si="50"/>
        <v>20</v>
      </c>
      <c r="J81" s="24">
        <f t="shared" si="50"/>
        <v>20</v>
      </c>
      <c r="K81" s="24">
        <f t="shared" si="50"/>
        <v>10</v>
      </c>
      <c r="L81" s="24">
        <f t="shared" si="50"/>
        <v>20</v>
      </c>
      <c r="M81" s="24">
        <f t="shared" si="50"/>
        <v>20</v>
      </c>
      <c r="N81" s="24">
        <f t="shared" si="50"/>
        <v>10</v>
      </c>
      <c r="O81" s="24">
        <f t="shared" si="50"/>
        <v>10</v>
      </c>
      <c r="P81" s="24">
        <f t="shared" si="50"/>
        <v>20</v>
      </c>
      <c r="Q81" s="24">
        <f t="shared" si="50"/>
        <v>30</v>
      </c>
      <c r="R81" s="24">
        <f t="shared" si="50"/>
        <v>30</v>
      </c>
      <c r="S81" s="24">
        <f t="shared" si="50"/>
        <v>30</v>
      </c>
      <c r="T81" s="24">
        <f t="shared" si="50"/>
        <v>30</v>
      </c>
      <c r="U81" s="24">
        <f t="shared" si="50"/>
        <v>30</v>
      </c>
      <c r="V81" s="24">
        <f t="shared" si="50"/>
        <v>30</v>
      </c>
      <c r="W81" s="24">
        <f t="shared" si="50"/>
        <v>10</v>
      </c>
      <c r="X81" s="24">
        <f t="shared" si="50"/>
        <v>30</v>
      </c>
      <c r="Y81" s="24">
        <f>IF(Y3&lt;Y8,Y3,Y8)</f>
        <v>20</v>
      </c>
      <c r="Z81" s="82">
        <f>IF(Z3&lt;Z8,Z3,Z8)</f>
        <v>20</v>
      </c>
      <c r="AA81" s="123">
        <f>IF(AA3&lt;AA8,AA3,AA8)</f>
        <v>40</v>
      </c>
    </row>
    <row r="82" spans="1:27" x14ac:dyDescent="0.2">
      <c r="A82" t="s">
        <v>36</v>
      </c>
      <c r="B82" s="24">
        <f>IF(B4&lt;B8,B4,B8)</f>
        <v>10</v>
      </c>
      <c r="C82" s="24">
        <f t="shared" ref="C82:X82" si="51">IF(C4&lt;C8,C4,C8)</f>
        <v>30</v>
      </c>
      <c r="D82" s="24">
        <f t="shared" si="51"/>
        <v>10</v>
      </c>
      <c r="E82" s="24">
        <f t="shared" si="51"/>
        <v>20</v>
      </c>
      <c r="F82" s="24">
        <f t="shared" si="51"/>
        <v>30</v>
      </c>
      <c r="G82" s="24">
        <f t="shared" si="51"/>
        <v>10</v>
      </c>
      <c r="H82" s="24">
        <f t="shared" si="51"/>
        <v>20</v>
      </c>
      <c r="I82" s="24">
        <f t="shared" si="51"/>
        <v>20</v>
      </c>
      <c r="J82" s="24">
        <f t="shared" si="51"/>
        <v>40</v>
      </c>
      <c r="K82" s="24">
        <f t="shared" si="51"/>
        <v>30</v>
      </c>
      <c r="L82" s="24">
        <f t="shared" si="51"/>
        <v>20</v>
      </c>
      <c r="M82" s="24">
        <f t="shared" si="51"/>
        <v>10</v>
      </c>
      <c r="N82" s="24">
        <f t="shared" si="51"/>
        <v>10</v>
      </c>
      <c r="O82" s="24">
        <f t="shared" si="51"/>
        <v>40</v>
      </c>
      <c r="P82" s="24">
        <f t="shared" si="51"/>
        <v>30</v>
      </c>
      <c r="Q82" s="24">
        <f t="shared" si="51"/>
        <v>40</v>
      </c>
      <c r="R82" s="24">
        <f t="shared" si="51"/>
        <v>40</v>
      </c>
      <c r="S82" s="24">
        <f t="shared" si="51"/>
        <v>30</v>
      </c>
      <c r="T82" s="24">
        <f t="shared" si="51"/>
        <v>30</v>
      </c>
      <c r="U82" s="24">
        <f t="shared" si="51"/>
        <v>40</v>
      </c>
      <c r="V82" s="24">
        <f t="shared" si="51"/>
        <v>40</v>
      </c>
      <c r="W82" s="24">
        <f t="shared" si="51"/>
        <v>40</v>
      </c>
      <c r="X82" s="24">
        <f t="shared" si="51"/>
        <v>40</v>
      </c>
      <c r="Y82" s="24">
        <f>IF(Y4&lt;Y8,Y4,Y8)</f>
        <v>20</v>
      </c>
      <c r="Z82" s="82">
        <f>IF(Z4&lt;Z8,Z4,Z8)</f>
        <v>20</v>
      </c>
      <c r="AA82" s="123">
        <f>IF(AA4&lt;AA8,AA4,AA8)</f>
        <v>40</v>
      </c>
    </row>
    <row r="83" spans="1:27" x14ac:dyDescent="0.2">
      <c r="A83" t="s">
        <v>69</v>
      </c>
      <c r="B83" s="24">
        <f>B10</f>
        <v>20</v>
      </c>
      <c r="C83" s="24">
        <f t="shared" ref="C83:X83" si="52">C10</f>
        <v>40</v>
      </c>
      <c r="D83" s="24">
        <f t="shared" si="52"/>
        <v>20</v>
      </c>
      <c r="E83" s="24">
        <f t="shared" si="52"/>
        <v>20</v>
      </c>
      <c r="F83" s="24">
        <f t="shared" si="52"/>
        <v>40</v>
      </c>
      <c r="G83" s="24">
        <f t="shared" si="52"/>
        <v>30</v>
      </c>
      <c r="H83" s="24">
        <f t="shared" si="52"/>
        <v>20</v>
      </c>
      <c r="I83" s="24">
        <f t="shared" si="52"/>
        <v>20</v>
      </c>
      <c r="J83" s="24">
        <f t="shared" si="52"/>
        <v>30</v>
      </c>
      <c r="K83" s="24">
        <f t="shared" si="52"/>
        <v>30</v>
      </c>
      <c r="L83" s="24">
        <f t="shared" si="52"/>
        <v>10</v>
      </c>
      <c r="M83" s="24">
        <f t="shared" si="52"/>
        <v>30</v>
      </c>
      <c r="N83" s="24">
        <f t="shared" si="52"/>
        <v>20</v>
      </c>
      <c r="O83" s="24">
        <f t="shared" si="52"/>
        <v>10</v>
      </c>
      <c r="P83" s="24">
        <f t="shared" si="52"/>
        <v>20</v>
      </c>
      <c r="Q83" s="24">
        <f t="shared" si="52"/>
        <v>10</v>
      </c>
      <c r="R83" s="24">
        <f t="shared" si="52"/>
        <v>20</v>
      </c>
      <c r="S83" s="24">
        <f t="shared" si="52"/>
        <v>20</v>
      </c>
      <c r="T83" s="24">
        <f t="shared" si="52"/>
        <v>20</v>
      </c>
      <c r="U83" s="24">
        <f t="shared" si="52"/>
        <v>10</v>
      </c>
      <c r="V83" s="24">
        <f t="shared" si="52"/>
        <v>10</v>
      </c>
      <c r="W83" s="24">
        <f t="shared" si="52"/>
        <v>20</v>
      </c>
      <c r="X83" s="24">
        <f t="shared" si="52"/>
        <v>10</v>
      </c>
      <c r="Y83" s="24">
        <f>Y10</f>
        <v>30</v>
      </c>
      <c r="Z83" s="82">
        <f>Z10</f>
        <v>20</v>
      </c>
      <c r="AA83" s="123">
        <f>AA10</f>
        <v>20</v>
      </c>
    </row>
    <row r="84" spans="1:27" x14ac:dyDescent="0.2">
      <c r="A84" t="s">
        <v>68</v>
      </c>
      <c r="B84" s="24">
        <f>B10</f>
        <v>20</v>
      </c>
      <c r="C84" s="24">
        <f t="shared" ref="C84:X84" si="53">C10</f>
        <v>40</v>
      </c>
      <c r="D84" s="24">
        <f t="shared" si="53"/>
        <v>20</v>
      </c>
      <c r="E84" s="24">
        <f t="shared" si="53"/>
        <v>20</v>
      </c>
      <c r="F84" s="24">
        <f t="shared" si="53"/>
        <v>40</v>
      </c>
      <c r="G84" s="24">
        <f t="shared" si="53"/>
        <v>30</v>
      </c>
      <c r="H84" s="24">
        <f t="shared" si="53"/>
        <v>20</v>
      </c>
      <c r="I84" s="24">
        <f t="shared" si="53"/>
        <v>20</v>
      </c>
      <c r="J84" s="24">
        <f t="shared" si="53"/>
        <v>30</v>
      </c>
      <c r="K84" s="24">
        <f t="shared" si="53"/>
        <v>30</v>
      </c>
      <c r="L84" s="24">
        <f t="shared" si="53"/>
        <v>10</v>
      </c>
      <c r="M84" s="24">
        <f t="shared" si="53"/>
        <v>30</v>
      </c>
      <c r="N84" s="24">
        <f t="shared" si="53"/>
        <v>20</v>
      </c>
      <c r="O84" s="24">
        <f t="shared" si="53"/>
        <v>10</v>
      </c>
      <c r="P84" s="24">
        <f t="shared" si="53"/>
        <v>20</v>
      </c>
      <c r="Q84" s="24">
        <f t="shared" si="53"/>
        <v>10</v>
      </c>
      <c r="R84" s="24">
        <f t="shared" si="53"/>
        <v>20</v>
      </c>
      <c r="S84" s="24">
        <f t="shared" si="53"/>
        <v>20</v>
      </c>
      <c r="T84" s="24">
        <f t="shared" si="53"/>
        <v>20</v>
      </c>
      <c r="U84" s="24">
        <f t="shared" si="53"/>
        <v>10</v>
      </c>
      <c r="V84" s="24">
        <f t="shared" si="53"/>
        <v>10</v>
      </c>
      <c r="W84" s="24">
        <f t="shared" si="53"/>
        <v>20</v>
      </c>
      <c r="X84" s="24">
        <f t="shared" si="53"/>
        <v>10</v>
      </c>
      <c r="Y84" s="24">
        <f>Y10</f>
        <v>30</v>
      </c>
      <c r="Z84" s="82">
        <f>Z10</f>
        <v>20</v>
      </c>
      <c r="AA84" s="123">
        <f>AA10</f>
        <v>20</v>
      </c>
    </row>
    <row r="85" spans="1:27" x14ac:dyDescent="0.2">
      <c r="A85" t="s">
        <v>28</v>
      </c>
      <c r="B85" s="24">
        <f>IF(B3&lt;B10,B3,B10)</f>
        <v>20</v>
      </c>
      <c r="C85" s="24">
        <f t="shared" ref="C85:X85" si="54">IF(C3&lt;C10,C3,C10)</f>
        <v>10</v>
      </c>
      <c r="D85" s="24">
        <f t="shared" si="54"/>
        <v>20</v>
      </c>
      <c r="E85" s="24">
        <f t="shared" si="54"/>
        <v>20</v>
      </c>
      <c r="F85" s="24">
        <f t="shared" si="54"/>
        <v>30</v>
      </c>
      <c r="G85" s="24">
        <f t="shared" si="54"/>
        <v>30</v>
      </c>
      <c r="H85" s="24">
        <f t="shared" si="54"/>
        <v>10</v>
      </c>
      <c r="I85" s="24">
        <f t="shared" si="54"/>
        <v>20</v>
      </c>
      <c r="J85" s="24">
        <f t="shared" si="54"/>
        <v>20</v>
      </c>
      <c r="K85" s="24">
        <f t="shared" si="54"/>
        <v>10</v>
      </c>
      <c r="L85" s="24">
        <f t="shared" si="54"/>
        <v>10</v>
      </c>
      <c r="M85" s="24">
        <f t="shared" si="54"/>
        <v>30</v>
      </c>
      <c r="N85" s="24">
        <f t="shared" si="54"/>
        <v>20</v>
      </c>
      <c r="O85" s="24">
        <f t="shared" si="54"/>
        <v>10</v>
      </c>
      <c r="P85" s="24">
        <f t="shared" si="54"/>
        <v>20</v>
      </c>
      <c r="Q85" s="24">
        <f t="shared" si="54"/>
        <v>10</v>
      </c>
      <c r="R85" s="24">
        <f t="shared" si="54"/>
        <v>20</v>
      </c>
      <c r="S85" s="24">
        <f t="shared" si="54"/>
        <v>20</v>
      </c>
      <c r="T85" s="24">
        <f t="shared" si="54"/>
        <v>20</v>
      </c>
      <c r="U85" s="24">
        <f t="shared" si="54"/>
        <v>10</v>
      </c>
      <c r="V85" s="24">
        <f t="shared" si="54"/>
        <v>10</v>
      </c>
      <c r="W85" s="24">
        <f t="shared" si="54"/>
        <v>10</v>
      </c>
      <c r="X85" s="24">
        <f t="shared" si="54"/>
        <v>10</v>
      </c>
      <c r="Y85" s="24">
        <f>IF(Y3&lt;Y10,Y3,Y10)</f>
        <v>30</v>
      </c>
      <c r="Z85" s="82">
        <f>IF(Z3&lt;Z10,Z3,Z10)</f>
        <v>20</v>
      </c>
      <c r="AA85" s="123">
        <f>IF(AA3&lt;AA10,AA3,AA10)</f>
        <v>20</v>
      </c>
    </row>
    <row r="86" spans="1:27" x14ac:dyDescent="0.2">
      <c r="A86" t="s">
        <v>25</v>
      </c>
      <c r="B86" s="24">
        <f>B3</f>
        <v>20</v>
      </c>
      <c r="C86" s="24">
        <f t="shared" ref="C86:X86" si="55">C3</f>
        <v>10</v>
      </c>
      <c r="D86" s="24">
        <f t="shared" si="55"/>
        <v>30</v>
      </c>
      <c r="E86" s="24">
        <f t="shared" si="55"/>
        <v>20</v>
      </c>
      <c r="F86" s="24">
        <f t="shared" si="55"/>
        <v>30</v>
      </c>
      <c r="G86" s="24">
        <f t="shared" si="55"/>
        <v>30</v>
      </c>
      <c r="H86" s="24">
        <f t="shared" si="55"/>
        <v>10</v>
      </c>
      <c r="I86" s="24">
        <f t="shared" si="55"/>
        <v>20</v>
      </c>
      <c r="J86" s="24">
        <f t="shared" si="55"/>
        <v>20</v>
      </c>
      <c r="K86" s="24">
        <f t="shared" si="55"/>
        <v>10</v>
      </c>
      <c r="L86" s="24">
        <f t="shared" si="55"/>
        <v>20</v>
      </c>
      <c r="M86" s="24">
        <f t="shared" si="55"/>
        <v>30</v>
      </c>
      <c r="N86" s="24">
        <f t="shared" si="55"/>
        <v>40</v>
      </c>
      <c r="O86" s="24">
        <f t="shared" si="55"/>
        <v>10</v>
      </c>
      <c r="P86" s="24">
        <f t="shared" si="55"/>
        <v>20</v>
      </c>
      <c r="Q86" s="24">
        <f t="shared" si="55"/>
        <v>30</v>
      </c>
      <c r="R86" s="24">
        <f t="shared" si="55"/>
        <v>30</v>
      </c>
      <c r="S86" s="24">
        <f t="shared" si="55"/>
        <v>30</v>
      </c>
      <c r="T86" s="24">
        <f t="shared" si="55"/>
        <v>30</v>
      </c>
      <c r="U86" s="24">
        <f t="shared" si="55"/>
        <v>30</v>
      </c>
      <c r="V86" s="24">
        <f t="shared" si="55"/>
        <v>30</v>
      </c>
      <c r="W86" s="24">
        <f t="shared" si="55"/>
        <v>10</v>
      </c>
      <c r="X86" s="24">
        <f t="shared" si="55"/>
        <v>30</v>
      </c>
      <c r="Y86" s="24">
        <f>Y3</f>
        <v>30</v>
      </c>
      <c r="Z86" s="82">
        <f>Z3</f>
        <v>30</v>
      </c>
      <c r="AA86" s="123">
        <f>AA3</f>
        <v>40</v>
      </c>
    </row>
    <row r="87" spans="1:27" x14ac:dyDescent="0.2">
      <c r="A87" t="s">
        <v>1097</v>
      </c>
      <c r="B87" s="24">
        <f>IF(B3&lt;B8,B3,B8)</f>
        <v>10</v>
      </c>
      <c r="C87" s="24">
        <f t="shared" ref="C87:X87" si="56">IF(C3&lt;C8,C3,C8)</f>
        <v>10</v>
      </c>
      <c r="D87" s="24">
        <f t="shared" si="56"/>
        <v>30</v>
      </c>
      <c r="E87" s="24">
        <f t="shared" si="56"/>
        <v>20</v>
      </c>
      <c r="F87" s="24">
        <f t="shared" si="56"/>
        <v>30</v>
      </c>
      <c r="G87" s="24">
        <f t="shared" si="56"/>
        <v>10</v>
      </c>
      <c r="H87" s="24">
        <f t="shared" si="56"/>
        <v>10</v>
      </c>
      <c r="I87" s="24">
        <f t="shared" si="56"/>
        <v>20</v>
      </c>
      <c r="J87" s="24">
        <f t="shared" si="56"/>
        <v>20</v>
      </c>
      <c r="K87" s="24">
        <f t="shared" si="56"/>
        <v>10</v>
      </c>
      <c r="L87" s="24">
        <f t="shared" si="56"/>
        <v>20</v>
      </c>
      <c r="M87" s="24">
        <f t="shared" si="56"/>
        <v>20</v>
      </c>
      <c r="N87" s="24">
        <f t="shared" si="56"/>
        <v>10</v>
      </c>
      <c r="O87" s="24">
        <f t="shared" si="56"/>
        <v>10</v>
      </c>
      <c r="P87" s="24">
        <f t="shared" si="56"/>
        <v>20</v>
      </c>
      <c r="Q87" s="24">
        <f t="shared" si="56"/>
        <v>30</v>
      </c>
      <c r="R87" s="24">
        <f t="shared" si="56"/>
        <v>30</v>
      </c>
      <c r="S87" s="24">
        <f t="shared" si="56"/>
        <v>30</v>
      </c>
      <c r="T87" s="24">
        <f t="shared" si="56"/>
        <v>30</v>
      </c>
      <c r="U87" s="24">
        <f t="shared" si="56"/>
        <v>30</v>
      </c>
      <c r="V87" s="24">
        <f t="shared" si="56"/>
        <v>30</v>
      </c>
      <c r="W87" s="24">
        <f t="shared" si="56"/>
        <v>10</v>
      </c>
      <c r="X87" s="24">
        <f t="shared" si="56"/>
        <v>30</v>
      </c>
      <c r="Y87" s="24">
        <f>IF(Y3&lt;Y8,Y3,Y8)</f>
        <v>20</v>
      </c>
      <c r="Z87" s="82">
        <f>IF(Z3&lt;Z8,Z3,Z8)</f>
        <v>20</v>
      </c>
      <c r="AA87" s="123">
        <f>IF(AA3&lt;AA8,AA3,AA8)</f>
        <v>40</v>
      </c>
    </row>
    <row r="88" spans="1:27" x14ac:dyDescent="0.2">
      <c r="A88" t="s">
        <v>87</v>
      </c>
      <c r="B88" s="24">
        <f>B7</f>
        <v>20</v>
      </c>
      <c r="C88" s="24">
        <f t="shared" ref="C88:X88" si="57">C7</f>
        <v>30</v>
      </c>
      <c r="D88" s="24">
        <f t="shared" si="57"/>
        <v>10</v>
      </c>
      <c r="E88" s="24">
        <f t="shared" si="57"/>
        <v>10</v>
      </c>
      <c r="F88" s="24">
        <f t="shared" si="57"/>
        <v>20</v>
      </c>
      <c r="G88" s="24">
        <f t="shared" si="57"/>
        <v>10</v>
      </c>
      <c r="H88" s="24">
        <f t="shared" si="57"/>
        <v>30</v>
      </c>
      <c r="I88" s="24">
        <f t="shared" si="57"/>
        <v>10</v>
      </c>
      <c r="J88" s="24">
        <f t="shared" si="57"/>
        <v>20</v>
      </c>
      <c r="K88" s="24">
        <f t="shared" si="57"/>
        <v>20</v>
      </c>
      <c r="L88" s="24">
        <f t="shared" si="57"/>
        <v>20</v>
      </c>
      <c r="M88" s="24">
        <f t="shared" si="57"/>
        <v>20</v>
      </c>
      <c r="N88" s="24">
        <f t="shared" si="57"/>
        <v>10</v>
      </c>
      <c r="O88" s="24">
        <f t="shared" si="57"/>
        <v>30</v>
      </c>
      <c r="P88" s="24">
        <f t="shared" si="57"/>
        <v>20</v>
      </c>
      <c r="Q88" s="24">
        <f t="shared" si="57"/>
        <v>30</v>
      </c>
      <c r="R88" s="24">
        <f t="shared" si="57"/>
        <v>30</v>
      </c>
      <c r="S88" s="24">
        <f t="shared" si="57"/>
        <v>10</v>
      </c>
      <c r="T88" s="24">
        <f t="shared" si="57"/>
        <v>30</v>
      </c>
      <c r="U88" s="24">
        <f t="shared" si="57"/>
        <v>20</v>
      </c>
      <c r="V88" s="24">
        <f t="shared" si="57"/>
        <v>20</v>
      </c>
      <c r="W88" s="24">
        <f t="shared" si="57"/>
        <v>20</v>
      </c>
      <c r="X88" s="24">
        <f t="shared" si="57"/>
        <v>30</v>
      </c>
      <c r="Y88" s="24">
        <f>Y7</f>
        <v>30</v>
      </c>
      <c r="Z88" s="82">
        <f>Z7</f>
        <v>30</v>
      </c>
      <c r="AA88" s="123">
        <f>AA7</f>
        <v>30</v>
      </c>
    </row>
    <row r="89" spans="1:27" x14ac:dyDescent="0.2">
      <c r="A89" t="s">
        <v>84</v>
      </c>
      <c r="B89" s="24">
        <f>B7</f>
        <v>20</v>
      </c>
      <c r="C89" s="24">
        <f t="shared" ref="C89:X89" si="58">C7</f>
        <v>30</v>
      </c>
      <c r="D89" s="24">
        <f t="shared" si="58"/>
        <v>10</v>
      </c>
      <c r="E89" s="24">
        <f t="shared" si="58"/>
        <v>10</v>
      </c>
      <c r="F89" s="24">
        <f t="shared" si="58"/>
        <v>20</v>
      </c>
      <c r="G89" s="24">
        <f t="shared" si="58"/>
        <v>10</v>
      </c>
      <c r="H89" s="24">
        <f t="shared" si="58"/>
        <v>30</v>
      </c>
      <c r="I89" s="24">
        <f t="shared" si="58"/>
        <v>10</v>
      </c>
      <c r="J89" s="24">
        <f t="shared" si="58"/>
        <v>20</v>
      </c>
      <c r="K89" s="24">
        <f t="shared" si="58"/>
        <v>20</v>
      </c>
      <c r="L89" s="24">
        <f t="shared" si="58"/>
        <v>20</v>
      </c>
      <c r="M89" s="24">
        <f t="shared" si="58"/>
        <v>20</v>
      </c>
      <c r="N89" s="24">
        <f t="shared" si="58"/>
        <v>10</v>
      </c>
      <c r="O89" s="24">
        <f t="shared" si="58"/>
        <v>30</v>
      </c>
      <c r="P89" s="24">
        <f t="shared" si="58"/>
        <v>20</v>
      </c>
      <c r="Q89" s="24">
        <f t="shared" si="58"/>
        <v>30</v>
      </c>
      <c r="R89" s="24">
        <f t="shared" si="58"/>
        <v>30</v>
      </c>
      <c r="S89" s="24">
        <f t="shared" si="58"/>
        <v>10</v>
      </c>
      <c r="T89" s="24">
        <f t="shared" si="58"/>
        <v>30</v>
      </c>
      <c r="U89" s="24">
        <f t="shared" si="58"/>
        <v>20</v>
      </c>
      <c r="V89" s="24">
        <f t="shared" si="58"/>
        <v>20</v>
      </c>
      <c r="W89" s="24">
        <f t="shared" si="58"/>
        <v>20</v>
      </c>
      <c r="X89" s="24">
        <f t="shared" si="58"/>
        <v>30</v>
      </c>
      <c r="Y89" s="24">
        <f>Y7</f>
        <v>30</v>
      </c>
      <c r="Z89" s="82">
        <f>Z7</f>
        <v>30</v>
      </c>
      <c r="AA89" s="123">
        <f>AA7</f>
        <v>30</v>
      </c>
    </row>
    <row r="90" spans="1:27" x14ac:dyDescent="0.2">
      <c r="A90" t="s">
        <v>20</v>
      </c>
      <c r="B90" s="24">
        <f>B2</f>
        <v>20</v>
      </c>
      <c r="C90" s="24">
        <f t="shared" ref="C90:X90" si="59">C2</f>
        <v>20</v>
      </c>
      <c r="D90" s="24">
        <f t="shared" si="59"/>
        <v>20</v>
      </c>
      <c r="E90" s="24">
        <f t="shared" si="59"/>
        <v>10</v>
      </c>
      <c r="F90" s="24">
        <f t="shared" si="59"/>
        <v>20</v>
      </c>
      <c r="G90" s="24">
        <f t="shared" si="59"/>
        <v>20</v>
      </c>
      <c r="H90" s="24">
        <f t="shared" si="59"/>
        <v>20</v>
      </c>
      <c r="I90" s="24">
        <f t="shared" si="59"/>
        <v>20</v>
      </c>
      <c r="J90" s="24">
        <f t="shared" si="59"/>
        <v>20</v>
      </c>
      <c r="K90" s="24">
        <f t="shared" si="59"/>
        <v>20</v>
      </c>
      <c r="L90" s="24">
        <f t="shared" si="59"/>
        <v>20</v>
      </c>
      <c r="M90" s="24">
        <f t="shared" si="59"/>
        <v>20</v>
      </c>
      <c r="N90" s="24">
        <f t="shared" si="59"/>
        <v>20</v>
      </c>
      <c r="O90" s="24">
        <f t="shared" si="59"/>
        <v>20</v>
      </c>
      <c r="P90" s="24">
        <f t="shared" si="59"/>
        <v>20</v>
      </c>
      <c r="Q90" s="24">
        <f t="shared" si="59"/>
        <v>20</v>
      </c>
      <c r="R90" s="24">
        <f t="shared" si="59"/>
        <v>20</v>
      </c>
      <c r="S90" s="24">
        <f t="shared" si="59"/>
        <v>20</v>
      </c>
      <c r="T90" s="24">
        <f t="shared" si="59"/>
        <v>20</v>
      </c>
      <c r="U90" s="24">
        <f t="shared" si="59"/>
        <v>20</v>
      </c>
      <c r="V90" s="24">
        <f t="shared" si="59"/>
        <v>20</v>
      </c>
      <c r="W90" s="24">
        <f t="shared" si="59"/>
        <v>20</v>
      </c>
      <c r="X90" s="24">
        <f t="shared" si="59"/>
        <v>20</v>
      </c>
      <c r="Y90" s="24">
        <f>Y2</f>
        <v>20</v>
      </c>
      <c r="Z90" s="82">
        <f>Z2</f>
        <v>20</v>
      </c>
      <c r="AA90" s="123">
        <f>AA2</f>
        <v>20</v>
      </c>
    </row>
    <row r="91" spans="1:27" x14ac:dyDescent="0.2">
      <c r="A91" t="s">
        <v>121</v>
      </c>
      <c r="B91" s="24">
        <f>B10</f>
        <v>20</v>
      </c>
      <c r="C91" s="24">
        <f t="shared" ref="C91:X91" si="60">C10</f>
        <v>40</v>
      </c>
      <c r="D91" s="24">
        <f t="shared" si="60"/>
        <v>20</v>
      </c>
      <c r="E91" s="24">
        <f t="shared" si="60"/>
        <v>20</v>
      </c>
      <c r="F91" s="24">
        <f t="shared" si="60"/>
        <v>40</v>
      </c>
      <c r="G91" s="24">
        <f t="shared" si="60"/>
        <v>30</v>
      </c>
      <c r="H91" s="24">
        <f t="shared" si="60"/>
        <v>20</v>
      </c>
      <c r="I91" s="24">
        <f t="shared" si="60"/>
        <v>20</v>
      </c>
      <c r="J91" s="24">
        <f t="shared" si="60"/>
        <v>30</v>
      </c>
      <c r="K91" s="24">
        <f t="shared" si="60"/>
        <v>30</v>
      </c>
      <c r="L91" s="24">
        <f t="shared" si="60"/>
        <v>10</v>
      </c>
      <c r="M91" s="24">
        <f t="shared" si="60"/>
        <v>30</v>
      </c>
      <c r="N91" s="24">
        <f t="shared" si="60"/>
        <v>20</v>
      </c>
      <c r="O91" s="24">
        <f t="shared" si="60"/>
        <v>10</v>
      </c>
      <c r="P91" s="24">
        <f t="shared" si="60"/>
        <v>20</v>
      </c>
      <c r="Q91" s="24">
        <f t="shared" si="60"/>
        <v>10</v>
      </c>
      <c r="R91" s="24">
        <f t="shared" si="60"/>
        <v>20</v>
      </c>
      <c r="S91" s="24">
        <f t="shared" si="60"/>
        <v>20</v>
      </c>
      <c r="T91" s="24">
        <f t="shared" si="60"/>
        <v>20</v>
      </c>
      <c r="U91" s="24">
        <f t="shared" si="60"/>
        <v>10</v>
      </c>
      <c r="V91" s="24">
        <f t="shared" si="60"/>
        <v>10</v>
      </c>
      <c r="W91" s="24">
        <f t="shared" si="60"/>
        <v>20</v>
      </c>
      <c r="X91" s="24">
        <f t="shared" si="60"/>
        <v>10</v>
      </c>
      <c r="Y91" s="24">
        <f>Y10</f>
        <v>30</v>
      </c>
      <c r="Z91" s="82">
        <f>Z10</f>
        <v>20</v>
      </c>
      <c r="AA91" s="123">
        <f>AA10</f>
        <v>20</v>
      </c>
    </row>
    <row r="92" spans="1:27" s="140" customFormat="1" x14ac:dyDescent="0.2">
      <c r="A92" s="140" t="s">
        <v>1099</v>
      </c>
      <c r="B92" s="71">
        <f>B7</f>
        <v>20</v>
      </c>
      <c r="C92" s="71">
        <f t="shared" ref="C92:AA92" si="61">C7</f>
        <v>30</v>
      </c>
      <c r="D92" s="71">
        <f t="shared" si="61"/>
        <v>10</v>
      </c>
      <c r="E92" s="71">
        <f t="shared" si="61"/>
        <v>10</v>
      </c>
      <c r="F92" s="71">
        <f t="shared" si="61"/>
        <v>20</v>
      </c>
      <c r="G92" s="71">
        <f t="shared" si="61"/>
        <v>10</v>
      </c>
      <c r="H92" s="71">
        <f t="shared" si="61"/>
        <v>30</v>
      </c>
      <c r="I92" s="71">
        <f t="shared" si="61"/>
        <v>10</v>
      </c>
      <c r="J92" s="71">
        <f t="shared" si="61"/>
        <v>20</v>
      </c>
      <c r="K92" s="71">
        <f t="shared" si="61"/>
        <v>20</v>
      </c>
      <c r="L92" s="71">
        <f t="shared" si="61"/>
        <v>20</v>
      </c>
      <c r="M92" s="71">
        <f t="shared" si="61"/>
        <v>20</v>
      </c>
      <c r="N92" s="71">
        <f t="shared" si="61"/>
        <v>10</v>
      </c>
      <c r="O92" s="71">
        <f t="shared" si="61"/>
        <v>30</v>
      </c>
      <c r="P92" s="71">
        <f t="shared" si="61"/>
        <v>20</v>
      </c>
      <c r="Q92" s="71">
        <f t="shared" si="61"/>
        <v>30</v>
      </c>
      <c r="R92" s="71">
        <f t="shared" si="61"/>
        <v>30</v>
      </c>
      <c r="S92" s="71">
        <f t="shared" si="61"/>
        <v>10</v>
      </c>
      <c r="T92" s="71">
        <f t="shared" si="61"/>
        <v>30</v>
      </c>
      <c r="U92" s="71">
        <f t="shared" si="61"/>
        <v>20</v>
      </c>
      <c r="V92" s="71">
        <f t="shared" si="61"/>
        <v>20</v>
      </c>
      <c r="W92" s="71">
        <f t="shared" si="61"/>
        <v>20</v>
      </c>
      <c r="X92" s="71">
        <f t="shared" si="61"/>
        <v>30</v>
      </c>
      <c r="Y92" s="71">
        <f t="shared" si="61"/>
        <v>30</v>
      </c>
      <c r="Z92" s="71">
        <f t="shared" si="61"/>
        <v>30</v>
      </c>
      <c r="AA92" s="71">
        <f t="shared" si="61"/>
        <v>30</v>
      </c>
    </row>
    <row r="93" spans="1:27" x14ac:dyDescent="0.2">
      <c r="A93" t="s">
        <v>33</v>
      </c>
      <c r="B93" s="24">
        <f>B53</f>
        <v>20</v>
      </c>
      <c r="C93" s="24">
        <f t="shared" ref="C93:X93" si="62">C53</f>
        <v>30</v>
      </c>
      <c r="D93" s="24">
        <f t="shared" si="62"/>
        <v>10</v>
      </c>
      <c r="E93" s="24">
        <f t="shared" si="62"/>
        <v>20</v>
      </c>
      <c r="F93" s="24">
        <f t="shared" si="62"/>
        <v>30</v>
      </c>
      <c r="G93" s="24">
        <f t="shared" si="62"/>
        <v>10</v>
      </c>
      <c r="H93" s="24">
        <f t="shared" si="62"/>
        <v>20</v>
      </c>
      <c r="I93" s="24">
        <f t="shared" si="62"/>
        <v>20</v>
      </c>
      <c r="J93" s="24">
        <f t="shared" si="62"/>
        <v>40</v>
      </c>
      <c r="K93" s="24">
        <f t="shared" si="62"/>
        <v>30</v>
      </c>
      <c r="L93" s="24">
        <f t="shared" si="62"/>
        <v>20</v>
      </c>
      <c r="M93" s="24">
        <f t="shared" si="62"/>
        <v>10</v>
      </c>
      <c r="N93" s="24">
        <f t="shared" si="62"/>
        <v>30</v>
      </c>
      <c r="O93" s="24">
        <f t="shared" si="62"/>
        <v>40</v>
      </c>
      <c r="P93" s="24">
        <f t="shared" si="62"/>
        <v>30</v>
      </c>
      <c r="Q93" s="24">
        <f t="shared" si="62"/>
        <v>40</v>
      </c>
      <c r="R93" s="24">
        <f t="shared" si="62"/>
        <v>40</v>
      </c>
      <c r="S93" s="24">
        <f t="shared" si="62"/>
        <v>30</v>
      </c>
      <c r="T93" s="24">
        <f t="shared" si="62"/>
        <v>30</v>
      </c>
      <c r="U93" s="24">
        <f t="shared" si="62"/>
        <v>40</v>
      </c>
      <c r="V93" s="24">
        <f t="shared" si="62"/>
        <v>40</v>
      </c>
      <c r="W93" s="24">
        <f t="shared" si="62"/>
        <v>40</v>
      </c>
      <c r="X93" s="24">
        <f t="shared" si="62"/>
        <v>40</v>
      </c>
      <c r="Y93" s="24">
        <f>Y53</f>
        <v>30</v>
      </c>
      <c r="Z93" s="82">
        <f>Z53</f>
        <v>30</v>
      </c>
      <c r="AA93" s="123">
        <f>AA53</f>
        <v>40</v>
      </c>
    </row>
    <row r="94" spans="1:27" x14ac:dyDescent="0.2">
      <c r="A94" t="s">
        <v>61</v>
      </c>
      <c r="B94" s="24">
        <f>B10</f>
        <v>20</v>
      </c>
      <c r="C94" s="24">
        <f t="shared" ref="C94:X94" si="63">C10</f>
        <v>40</v>
      </c>
      <c r="D94" s="24">
        <f t="shared" si="63"/>
        <v>20</v>
      </c>
      <c r="E94" s="24">
        <f t="shared" si="63"/>
        <v>20</v>
      </c>
      <c r="F94" s="24">
        <f t="shared" si="63"/>
        <v>40</v>
      </c>
      <c r="G94" s="24">
        <f t="shared" si="63"/>
        <v>30</v>
      </c>
      <c r="H94" s="24">
        <f t="shared" si="63"/>
        <v>20</v>
      </c>
      <c r="I94" s="24">
        <f t="shared" si="63"/>
        <v>20</v>
      </c>
      <c r="J94" s="24">
        <f t="shared" si="63"/>
        <v>30</v>
      </c>
      <c r="K94" s="24">
        <f t="shared" si="63"/>
        <v>30</v>
      </c>
      <c r="L94" s="24">
        <f t="shared" si="63"/>
        <v>10</v>
      </c>
      <c r="M94" s="24">
        <f t="shared" si="63"/>
        <v>30</v>
      </c>
      <c r="N94" s="24">
        <f t="shared" si="63"/>
        <v>20</v>
      </c>
      <c r="O94" s="24">
        <f t="shared" si="63"/>
        <v>10</v>
      </c>
      <c r="P94" s="24">
        <f t="shared" si="63"/>
        <v>20</v>
      </c>
      <c r="Q94" s="24">
        <f t="shared" si="63"/>
        <v>10</v>
      </c>
      <c r="R94" s="24">
        <f t="shared" si="63"/>
        <v>20</v>
      </c>
      <c r="S94" s="24">
        <f t="shared" si="63"/>
        <v>20</v>
      </c>
      <c r="T94" s="24">
        <f t="shared" si="63"/>
        <v>20</v>
      </c>
      <c r="U94" s="24">
        <f t="shared" si="63"/>
        <v>10</v>
      </c>
      <c r="V94" s="24">
        <f t="shared" si="63"/>
        <v>10</v>
      </c>
      <c r="W94" s="24">
        <f t="shared" si="63"/>
        <v>20</v>
      </c>
      <c r="X94" s="24">
        <f t="shared" si="63"/>
        <v>10</v>
      </c>
      <c r="Y94" s="24">
        <f>Y10</f>
        <v>30</v>
      </c>
      <c r="Z94" s="82">
        <f>Z10</f>
        <v>20</v>
      </c>
      <c r="AA94" s="123">
        <f>AA10</f>
        <v>20</v>
      </c>
    </row>
    <row r="95" spans="1:27" x14ac:dyDescent="0.2">
      <c r="AA95" s="123"/>
    </row>
    <row r="96" spans="1:27" x14ac:dyDescent="0.2">
      <c r="A96" t="s">
        <v>63</v>
      </c>
      <c r="B96" s="24">
        <f>B9</f>
        <v>20</v>
      </c>
      <c r="C96" s="24">
        <f t="shared" ref="C96:X96" si="64">C9</f>
        <v>20</v>
      </c>
      <c r="D96" s="24">
        <f t="shared" si="64"/>
        <v>20</v>
      </c>
      <c r="E96" s="24">
        <f t="shared" si="64"/>
        <v>20</v>
      </c>
      <c r="F96" s="24">
        <f t="shared" si="64"/>
        <v>10</v>
      </c>
      <c r="G96" s="24">
        <f t="shared" si="64"/>
        <v>20</v>
      </c>
      <c r="H96" s="24">
        <f t="shared" si="64"/>
        <v>20</v>
      </c>
      <c r="I96" s="24">
        <f t="shared" si="64"/>
        <v>20</v>
      </c>
      <c r="J96" s="24">
        <f t="shared" si="64"/>
        <v>20</v>
      </c>
      <c r="K96" s="24">
        <f t="shared" si="64"/>
        <v>20</v>
      </c>
      <c r="L96" s="24">
        <f t="shared" si="64"/>
        <v>20</v>
      </c>
      <c r="M96" s="24">
        <f t="shared" si="64"/>
        <v>20</v>
      </c>
      <c r="N96" s="24">
        <f t="shared" si="64"/>
        <v>20</v>
      </c>
      <c r="O96" s="24">
        <f t="shared" si="64"/>
        <v>40</v>
      </c>
      <c r="P96" s="24">
        <f t="shared" si="64"/>
        <v>40</v>
      </c>
      <c r="Q96" s="24">
        <f t="shared" si="64"/>
        <v>40</v>
      </c>
      <c r="R96" s="24">
        <f t="shared" si="64"/>
        <v>30</v>
      </c>
      <c r="S96" s="24">
        <f t="shared" si="64"/>
        <v>40</v>
      </c>
      <c r="T96" s="24">
        <f t="shared" si="64"/>
        <v>40</v>
      </c>
      <c r="U96" s="24">
        <f t="shared" si="64"/>
        <v>40</v>
      </c>
      <c r="V96" s="24">
        <f t="shared" si="64"/>
        <v>40</v>
      </c>
      <c r="W96" s="24">
        <f t="shared" si="64"/>
        <v>40</v>
      </c>
      <c r="X96" s="24">
        <f t="shared" si="64"/>
        <v>40</v>
      </c>
      <c r="Y96" s="24">
        <f>Y9</f>
        <v>30</v>
      </c>
      <c r="Z96" s="82">
        <f>Z9</f>
        <v>30</v>
      </c>
      <c r="AA96" s="123">
        <f>AA9</f>
        <v>20</v>
      </c>
    </row>
    <row r="97" spans="1:27" x14ac:dyDescent="0.2">
      <c r="A97" t="s">
        <v>62</v>
      </c>
      <c r="B97" s="24">
        <f>B9</f>
        <v>20</v>
      </c>
      <c r="C97" s="24">
        <f t="shared" ref="C97:X97" si="65">C9</f>
        <v>20</v>
      </c>
      <c r="D97" s="24">
        <f t="shared" si="65"/>
        <v>20</v>
      </c>
      <c r="E97" s="24">
        <f t="shared" si="65"/>
        <v>20</v>
      </c>
      <c r="F97" s="24">
        <f t="shared" si="65"/>
        <v>10</v>
      </c>
      <c r="G97" s="24">
        <f t="shared" si="65"/>
        <v>20</v>
      </c>
      <c r="H97" s="24">
        <f t="shared" si="65"/>
        <v>20</v>
      </c>
      <c r="I97" s="24">
        <f t="shared" si="65"/>
        <v>20</v>
      </c>
      <c r="J97" s="24">
        <f t="shared" si="65"/>
        <v>20</v>
      </c>
      <c r="K97" s="24">
        <f t="shared" si="65"/>
        <v>20</v>
      </c>
      <c r="L97" s="24">
        <f t="shared" si="65"/>
        <v>20</v>
      </c>
      <c r="M97" s="24">
        <f t="shared" si="65"/>
        <v>20</v>
      </c>
      <c r="N97" s="24">
        <f t="shared" si="65"/>
        <v>20</v>
      </c>
      <c r="O97" s="24">
        <f t="shared" si="65"/>
        <v>40</v>
      </c>
      <c r="P97" s="24">
        <f t="shared" si="65"/>
        <v>40</v>
      </c>
      <c r="Q97" s="24">
        <f t="shared" si="65"/>
        <v>40</v>
      </c>
      <c r="R97" s="24">
        <f t="shared" si="65"/>
        <v>30</v>
      </c>
      <c r="S97" s="24">
        <f t="shared" si="65"/>
        <v>40</v>
      </c>
      <c r="T97" s="24">
        <f t="shared" si="65"/>
        <v>40</v>
      </c>
      <c r="U97" s="24">
        <f t="shared" si="65"/>
        <v>40</v>
      </c>
      <c r="V97" s="24">
        <f t="shared" si="65"/>
        <v>40</v>
      </c>
      <c r="W97" s="24">
        <f t="shared" si="65"/>
        <v>40</v>
      </c>
      <c r="X97" s="24">
        <f t="shared" si="65"/>
        <v>40</v>
      </c>
      <c r="Y97" s="24">
        <f>Y9</f>
        <v>30</v>
      </c>
      <c r="Z97" s="82">
        <f>Z9</f>
        <v>30</v>
      </c>
      <c r="AA97" s="123">
        <f>AA9</f>
        <v>20</v>
      </c>
    </row>
    <row r="98" spans="1:27" x14ac:dyDescent="0.2">
      <c r="A98" t="s">
        <v>65</v>
      </c>
      <c r="B98" s="24">
        <f>B9</f>
        <v>20</v>
      </c>
      <c r="C98" s="24">
        <f t="shared" ref="C98:X98" si="66">C9</f>
        <v>20</v>
      </c>
      <c r="D98" s="24">
        <f t="shared" si="66"/>
        <v>20</v>
      </c>
      <c r="E98" s="24">
        <f t="shared" si="66"/>
        <v>20</v>
      </c>
      <c r="F98" s="24">
        <f t="shared" si="66"/>
        <v>10</v>
      </c>
      <c r="G98" s="24">
        <f t="shared" si="66"/>
        <v>20</v>
      </c>
      <c r="H98" s="24">
        <f t="shared" si="66"/>
        <v>20</v>
      </c>
      <c r="I98" s="24">
        <f t="shared" si="66"/>
        <v>20</v>
      </c>
      <c r="J98" s="24">
        <f t="shared" si="66"/>
        <v>20</v>
      </c>
      <c r="K98" s="24">
        <f t="shared" si="66"/>
        <v>20</v>
      </c>
      <c r="L98" s="24">
        <f t="shared" si="66"/>
        <v>20</v>
      </c>
      <c r="M98" s="24">
        <f t="shared" si="66"/>
        <v>20</v>
      </c>
      <c r="N98" s="24">
        <f t="shared" si="66"/>
        <v>20</v>
      </c>
      <c r="O98" s="24">
        <f t="shared" si="66"/>
        <v>40</v>
      </c>
      <c r="P98" s="24">
        <f t="shared" si="66"/>
        <v>40</v>
      </c>
      <c r="Q98" s="24">
        <f t="shared" si="66"/>
        <v>40</v>
      </c>
      <c r="R98" s="24">
        <f t="shared" si="66"/>
        <v>30</v>
      </c>
      <c r="S98" s="24">
        <f t="shared" si="66"/>
        <v>40</v>
      </c>
      <c r="T98" s="24">
        <f t="shared" si="66"/>
        <v>40</v>
      </c>
      <c r="U98" s="24">
        <f t="shared" si="66"/>
        <v>40</v>
      </c>
      <c r="V98" s="24">
        <f t="shared" si="66"/>
        <v>40</v>
      </c>
      <c r="W98" s="24">
        <f t="shared" si="66"/>
        <v>40</v>
      </c>
      <c r="X98" s="24">
        <f t="shared" si="66"/>
        <v>40</v>
      </c>
      <c r="Y98" s="24">
        <f>Y9</f>
        <v>30</v>
      </c>
      <c r="Z98" s="82">
        <f>Z9</f>
        <v>30</v>
      </c>
      <c r="AA98" s="123">
        <f>AA9</f>
        <v>20</v>
      </c>
    </row>
    <row r="99" spans="1:27" x14ac:dyDescent="0.2">
      <c r="A99" t="s">
        <v>64</v>
      </c>
      <c r="B99" s="24">
        <f>B9</f>
        <v>20</v>
      </c>
      <c r="C99" s="24">
        <f t="shared" ref="C99:X99" si="67">C9</f>
        <v>20</v>
      </c>
      <c r="D99" s="24">
        <f t="shared" si="67"/>
        <v>20</v>
      </c>
      <c r="E99" s="24">
        <f t="shared" si="67"/>
        <v>20</v>
      </c>
      <c r="F99" s="24">
        <f t="shared" si="67"/>
        <v>10</v>
      </c>
      <c r="G99" s="24">
        <f t="shared" si="67"/>
        <v>20</v>
      </c>
      <c r="H99" s="24">
        <f t="shared" si="67"/>
        <v>20</v>
      </c>
      <c r="I99" s="24">
        <f t="shared" si="67"/>
        <v>20</v>
      </c>
      <c r="J99" s="24">
        <f t="shared" si="67"/>
        <v>20</v>
      </c>
      <c r="K99" s="24">
        <f t="shared" si="67"/>
        <v>20</v>
      </c>
      <c r="L99" s="24">
        <f t="shared" si="67"/>
        <v>20</v>
      </c>
      <c r="M99" s="24">
        <f t="shared" si="67"/>
        <v>20</v>
      </c>
      <c r="N99" s="24">
        <f t="shared" si="67"/>
        <v>20</v>
      </c>
      <c r="O99" s="24">
        <f t="shared" si="67"/>
        <v>40</v>
      </c>
      <c r="P99" s="24">
        <f t="shared" si="67"/>
        <v>40</v>
      </c>
      <c r="Q99" s="24">
        <f t="shared" si="67"/>
        <v>40</v>
      </c>
      <c r="R99" s="24">
        <f t="shared" si="67"/>
        <v>30</v>
      </c>
      <c r="S99" s="24">
        <f t="shared" si="67"/>
        <v>40</v>
      </c>
      <c r="T99" s="24">
        <f t="shared" si="67"/>
        <v>40</v>
      </c>
      <c r="U99" s="24">
        <f t="shared" si="67"/>
        <v>40</v>
      </c>
      <c r="V99" s="24">
        <f t="shared" si="67"/>
        <v>40</v>
      </c>
      <c r="W99" s="24">
        <f t="shared" si="67"/>
        <v>40</v>
      </c>
      <c r="X99" s="24">
        <f t="shared" si="67"/>
        <v>40</v>
      </c>
      <c r="Y99" s="24">
        <f>Y9</f>
        <v>30</v>
      </c>
      <c r="Z99" s="82">
        <f>Z9</f>
        <v>30</v>
      </c>
      <c r="AA99" s="123">
        <f>AA9</f>
        <v>20</v>
      </c>
    </row>
    <row r="100" spans="1:27" x14ac:dyDescent="0.2">
      <c r="A100" t="s">
        <v>51</v>
      </c>
      <c r="B100" s="24">
        <f>B9</f>
        <v>20</v>
      </c>
      <c r="C100" s="24">
        <f t="shared" ref="C100:X100" si="68">C9</f>
        <v>20</v>
      </c>
      <c r="D100" s="24">
        <f t="shared" si="68"/>
        <v>20</v>
      </c>
      <c r="E100" s="24">
        <f t="shared" si="68"/>
        <v>20</v>
      </c>
      <c r="F100" s="24">
        <f t="shared" si="68"/>
        <v>10</v>
      </c>
      <c r="G100" s="24">
        <f t="shared" si="68"/>
        <v>20</v>
      </c>
      <c r="H100" s="24">
        <f t="shared" si="68"/>
        <v>20</v>
      </c>
      <c r="I100" s="24">
        <f t="shared" si="68"/>
        <v>20</v>
      </c>
      <c r="J100" s="24">
        <f t="shared" si="68"/>
        <v>20</v>
      </c>
      <c r="K100" s="24">
        <f t="shared" si="68"/>
        <v>20</v>
      </c>
      <c r="L100" s="24">
        <f t="shared" si="68"/>
        <v>20</v>
      </c>
      <c r="M100" s="24">
        <f t="shared" si="68"/>
        <v>20</v>
      </c>
      <c r="N100" s="24">
        <f t="shared" si="68"/>
        <v>20</v>
      </c>
      <c r="O100" s="24">
        <f t="shared" si="68"/>
        <v>40</v>
      </c>
      <c r="P100" s="24">
        <f t="shared" si="68"/>
        <v>40</v>
      </c>
      <c r="Q100" s="24">
        <f t="shared" si="68"/>
        <v>40</v>
      </c>
      <c r="R100" s="24">
        <f t="shared" si="68"/>
        <v>30</v>
      </c>
      <c r="S100" s="24">
        <f t="shared" si="68"/>
        <v>40</v>
      </c>
      <c r="T100" s="24">
        <f t="shared" si="68"/>
        <v>40</v>
      </c>
      <c r="U100" s="24">
        <f t="shared" si="68"/>
        <v>40</v>
      </c>
      <c r="V100" s="24">
        <f t="shared" si="68"/>
        <v>40</v>
      </c>
      <c r="W100" s="24">
        <f t="shared" si="68"/>
        <v>40</v>
      </c>
      <c r="X100" s="24">
        <f t="shared" si="68"/>
        <v>40</v>
      </c>
      <c r="Y100" s="24">
        <f>Y9</f>
        <v>30</v>
      </c>
      <c r="Z100" s="82">
        <f>Z9</f>
        <v>30</v>
      </c>
      <c r="AA100" s="123">
        <f>AA9</f>
        <v>20</v>
      </c>
    </row>
    <row r="101" spans="1:27" x14ac:dyDescent="0.2">
      <c r="A101" t="s">
        <v>52</v>
      </c>
      <c r="B101" s="24">
        <f>B9</f>
        <v>20</v>
      </c>
      <c r="C101" s="24">
        <f t="shared" ref="C101:X101" si="69">C9</f>
        <v>20</v>
      </c>
      <c r="D101" s="24">
        <f t="shared" si="69"/>
        <v>20</v>
      </c>
      <c r="E101" s="24">
        <f t="shared" si="69"/>
        <v>20</v>
      </c>
      <c r="F101" s="24">
        <f t="shared" si="69"/>
        <v>10</v>
      </c>
      <c r="G101" s="24">
        <f t="shared" si="69"/>
        <v>20</v>
      </c>
      <c r="H101" s="24">
        <f t="shared" si="69"/>
        <v>20</v>
      </c>
      <c r="I101" s="24">
        <f t="shared" si="69"/>
        <v>20</v>
      </c>
      <c r="J101" s="24">
        <f t="shared" si="69"/>
        <v>20</v>
      </c>
      <c r="K101" s="24">
        <f t="shared" si="69"/>
        <v>20</v>
      </c>
      <c r="L101" s="24">
        <f t="shared" si="69"/>
        <v>20</v>
      </c>
      <c r="M101" s="24">
        <f t="shared" si="69"/>
        <v>20</v>
      </c>
      <c r="N101" s="24">
        <f t="shared" si="69"/>
        <v>20</v>
      </c>
      <c r="O101" s="24">
        <f t="shared" si="69"/>
        <v>40</v>
      </c>
      <c r="P101" s="24">
        <f t="shared" si="69"/>
        <v>40</v>
      </c>
      <c r="Q101" s="24">
        <f t="shared" si="69"/>
        <v>40</v>
      </c>
      <c r="R101" s="24">
        <f t="shared" si="69"/>
        <v>30</v>
      </c>
      <c r="S101" s="24">
        <f t="shared" si="69"/>
        <v>40</v>
      </c>
      <c r="T101" s="24">
        <f t="shared" si="69"/>
        <v>40</v>
      </c>
      <c r="U101" s="24">
        <f t="shared" si="69"/>
        <v>40</v>
      </c>
      <c r="V101" s="24">
        <f t="shared" si="69"/>
        <v>40</v>
      </c>
      <c r="W101" s="24">
        <f t="shared" si="69"/>
        <v>40</v>
      </c>
      <c r="X101" s="24">
        <f t="shared" si="69"/>
        <v>40</v>
      </c>
      <c r="Y101" s="24">
        <f>Y9</f>
        <v>30</v>
      </c>
      <c r="Z101" s="82">
        <f>Z9</f>
        <v>30</v>
      </c>
      <c r="AA101" s="123">
        <f>AA9</f>
        <v>20</v>
      </c>
    </row>
    <row r="102" spans="1:27" x14ac:dyDescent="0.2">
      <c r="A102" t="s">
        <v>50</v>
      </c>
      <c r="B102" s="24">
        <f>B9</f>
        <v>20</v>
      </c>
      <c r="C102" s="24">
        <f t="shared" ref="C102:X102" si="70">C9</f>
        <v>20</v>
      </c>
      <c r="D102" s="24">
        <f t="shared" si="70"/>
        <v>20</v>
      </c>
      <c r="E102" s="24">
        <f t="shared" si="70"/>
        <v>20</v>
      </c>
      <c r="F102" s="24">
        <f t="shared" si="70"/>
        <v>10</v>
      </c>
      <c r="G102" s="24">
        <f t="shared" si="70"/>
        <v>20</v>
      </c>
      <c r="H102" s="24">
        <f t="shared" si="70"/>
        <v>20</v>
      </c>
      <c r="I102" s="24">
        <f t="shared" si="70"/>
        <v>20</v>
      </c>
      <c r="J102" s="24">
        <f t="shared" si="70"/>
        <v>20</v>
      </c>
      <c r="K102" s="24">
        <f t="shared" si="70"/>
        <v>20</v>
      </c>
      <c r="L102" s="24">
        <f t="shared" si="70"/>
        <v>20</v>
      </c>
      <c r="M102" s="24">
        <f t="shared" si="70"/>
        <v>20</v>
      </c>
      <c r="N102" s="24">
        <f t="shared" si="70"/>
        <v>20</v>
      </c>
      <c r="O102" s="24">
        <f t="shared" si="70"/>
        <v>40</v>
      </c>
      <c r="P102" s="24">
        <f t="shared" si="70"/>
        <v>40</v>
      </c>
      <c r="Q102" s="24">
        <f t="shared" si="70"/>
        <v>40</v>
      </c>
      <c r="R102" s="24">
        <f t="shared" si="70"/>
        <v>30</v>
      </c>
      <c r="S102" s="24">
        <f t="shared" si="70"/>
        <v>40</v>
      </c>
      <c r="T102" s="24">
        <f t="shared" si="70"/>
        <v>40</v>
      </c>
      <c r="U102" s="24">
        <f t="shared" si="70"/>
        <v>40</v>
      </c>
      <c r="V102" s="24">
        <f t="shared" si="70"/>
        <v>40</v>
      </c>
      <c r="W102" s="24">
        <f t="shared" si="70"/>
        <v>40</v>
      </c>
      <c r="X102" s="24">
        <f t="shared" si="70"/>
        <v>40</v>
      </c>
      <c r="Y102" s="24">
        <f>Y9</f>
        <v>30</v>
      </c>
      <c r="Z102" s="82">
        <f>Z9</f>
        <v>30</v>
      </c>
      <c r="AA102" s="123">
        <f>AA9</f>
        <v>20</v>
      </c>
    </row>
    <row r="103" spans="1:27" x14ac:dyDescent="0.2">
      <c r="A103" t="s">
        <v>57</v>
      </c>
      <c r="B103" s="24">
        <f>B9</f>
        <v>20</v>
      </c>
      <c r="C103" s="24">
        <f t="shared" ref="C103:X103" si="71">C9</f>
        <v>20</v>
      </c>
      <c r="D103" s="24">
        <f t="shared" si="71"/>
        <v>20</v>
      </c>
      <c r="E103" s="24">
        <f t="shared" si="71"/>
        <v>20</v>
      </c>
      <c r="F103" s="24">
        <f t="shared" si="71"/>
        <v>10</v>
      </c>
      <c r="G103" s="24">
        <f t="shared" si="71"/>
        <v>20</v>
      </c>
      <c r="H103" s="24">
        <f t="shared" si="71"/>
        <v>20</v>
      </c>
      <c r="I103" s="24">
        <f t="shared" si="71"/>
        <v>20</v>
      </c>
      <c r="J103" s="24">
        <f t="shared" si="71"/>
        <v>20</v>
      </c>
      <c r="K103" s="24">
        <f t="shared" si="71"/>
        <v>20</v>
      </c>
      <c r="L103" s="24">
        <f t="shared" si="71"/>
        <v>20</v>
      </c>
      <c r="M103" s="24">
        <f t="shared" si="71"/>
        <v>20</v>
      </c>
      <c r="N103" s="24">
        <f t="shared" si="71"/>
        <v>20</v>
      </c>
      <c r="O103" s="24">
        <f t="shared" si="71"/>
        <v>40</v>
      </c>
      <c r="P103" s="24">
        <f t="shared" si="71"/>
        <v>40</v>
      </c>
      <c r="Q103" s="24">
        <f t="shared" si="71"/>
        <v>40</v>
      </c>
      <c r="R103" s="24">
        <f t="shared" si="71"/>
        <v>30</v>
      </c>
      <c r="S103" s="24">
        <f t="shared" si="71"/>
        <v>40</v>
      </c>
      <c r="T103" s="24">
        <f t="shared" si="71"/>
        <v>40</v>
      </c>
      <c r="U103" s="24">
        <f t="shared" si="71"/>
        <v>40</v>
      </c>
      <c r="V103" s="24">
        <f t="shared" si="71"/>
        <v>40</v>
      </c>
      <c r="W103" s="24">
        <f t="shared" si="71"/>
        <v>40</v>
      </c>
      <c r="X103" s="24">
        <f t="shared" si="71"/>
        <v>40</v>
      </c>
      <c r="Y103" s="24">
        <f>Y9</f>
        <v>30</v>
      </c>
      <c r="Z103" s="82">
        <f>Z9</f>
        <v>30</v>
      </c>
      <c r="AA103" s="123">
        <f>AA9</f>
        <v>20</v>
      </c>
    </row>
    <row r="104" spans="1:27" x14ac:dyDescent="0.2">
      <c r="A104" t="s">
        <v>11</v>
      </c>
      <c r="B104" s="24">
        <f>B9</f>
        <v>20</v>
      </c>
      <c r="C104" s="24">
        <f t="shared" ref="C104:X104" si="72">C9</f>
        <v>20</v>
      </c>
      <c r="D104" s="24">
        <f t="shared" si="72"/>
        <v>20</v>
      </c>
      <c r="E104" s="24">
        <f t="shared" si="72"/>
        <v>20</v>
      </c>
      <c r="F104" s="24">
        <f t="shared" si="72"/>
        <v>10</v>
      </c>
      <c r="G104" s="24">
        <f t="shared" si="72"/>
        <v>20</v>
      </c>
      <c r="H104" s="24">
        <f t="shared" si="72"/>
        <v>20</v>
      </c>
      <c r="I104" s="24">
        <f t="shared" si="72"/>
        <v>20</v>
      </c>
      <c r="J104" s="24">
        <f t="shared" si="72"/>
        <v>20</v>
      </c>
      <c r="K104" s="24">
        <f t="shared" si="72"/>
        <v>20</v>
      </c>
      <c r="L104" s="24">
        <f t="shared" si="72"/>
        <v>20</v>
      </c>
      <c r="M104" s="24">
        <f t="shared" si="72"/>
        <v>20</v>
      </c>
      <c r="N104" s="24">
        <f t="shared" si="72"/>
        <v>20</v>
      </c>
      <c r="O104" s="24">
        <f t="shared" si="72"/>
        <v>40</v>
      </c>
      <c r="P104" s="24">
        <f t="shared" si="72"/>
        <v>40</v>
      </c>
      <c r="Q104" s="24">
        <f t="shared" si="72"/>
        <v>40</v>
      </c>
      <c r="R104" s="24">
        <f t="shared" si="72"/>
        <v>30</v>
      </c>
      <c r="S104" s="24">
        <f t="shared" si="72"/>
        <v>40</v>
      </c>
      <c r="T104" s="24">
        <f t="shared" si="72"/>
        <v>40</v>
      </c>
      <c r="U104" s="24">
        <f t="shared" si="72"/>
        <v>40</v>
      </c>
      <c r="V104" s="24">
        <f t="shared" si="72"/>
        <v>40</v>
      </c>
      <c r="W104" s="24">
        <f t="shared" si="72"/>
        <v>40</v>
      </c>
      <c r="X104" s="24">
        <f t="shared" si="72"/>
        <v>40</v>
      </c>
      <c r="Y104" s="24">
        <f>Y9</f>
        <v>30</v>
      </c>
      <c r="Z104" s="82">
        <f>Z9</f>
        <v>30</v>
      </c>
      <c r="AA104" s="123">
        <f>AA9</f>
        <v>20</v>
      </c>
    </row>
    <row r="105" spans="1:27" x14ac:dyDescent="0.2">
      <c r="A105" t="s">
        <v>13</v>
      </c>
      <c r="B105" s="24">
        <f>B9</f>
        <v>20</v>
      </c>
      <c r="C105" s="24">
        <f t="shared" ref="C105:X105" si="73">C9</f>
        <v>20</v>
      </c>
      <c r="D105" s="24">
        <f t="shared" si="73"/>
        <v>20</v>
      </c>
      <c r="E105" s="24">
        <f t="shared" si="73"/>
        <v>20</v>
      </c>
      <c r="F105" s="24">
        <f t="shared" si="73"/>
        <v>10</v>
      </c>
      <c r="G105" s="24">
        <f t="shared" si="73"/>
        <v>20</v>
      </c>
      <c r="H105" s="24">
        <f t="shared" si="73"/>
        <v>20</v>
      </c>
      <c r="I105" s="24">
        <f t="shared" si="73"/>
        <v>20</v>
      </c>
      <c r="J105" s="24">
        <f t="shared" si="73"/>
        <v>20</v>
      </c>
      <c r="K105" s="24">
        <f t="shared" si="73"/>
        <v>20</v>
      </c>
      <c r="L105" s="24">
        <f t="shared" si="73"/>
        <v>20</v>
      </c>
      <c r="M105" s="24">
        <f t="shared" si="73"/>
        <v>20</v>
      </c>
      <c r="N105" s="24">
        <f t="shared" si="73"/>
        <v>20</v>
      </c>
      <c r="O105" s="24">
        <f t="shared" si="73"/>
        <v>40</v>
      </c>
      <c r="P105" s="24">
        <f t="shared" si="73"/>
        <v>40</v>
      </c>
      <c r="Q105" s="24">
        <f t="shared" si="73"/>
        <v>40</v>
      </c>
      <c r="R105" s="24">
        <f t="shared" si="73"/>
        <v>30</v>
      </c>
      <c r="S105" s="24">
        <f t="shared" si="73"/>
        <v>40</v>
      </c>
      <c r="T105" s="24">
        <f t="shared" si="73"/>
        <v>40</v>
      </c>
      <c r="U105" s="24">
        <f t="shared" si="73"/>
        <v>40</v>
      </c>
      <c r="V105" s="24">
        <f t="shared" si="73"/>
        <v>40</v>
      </c>
      <c r="W105" s="24">
        <f t="shared" si="73"/>
        <v>40</v>
      </c>
      <c r="X105" s="24">
        <f t="shared" si="73"/>
        <v>40</v>
      </c>
      <c r="Y105" s="24">
        <f>Y9</f>
        <v>30</v>
      </c>
      <c r="Z105" s="82">
        <f>Z9</f>
        <v>30</v>
      </c>
      <c r="AA105" s="123">
        <f>AA9</f>
        <v>20</v>
      </c>
    </row>
    <row r="106" spans="1:27" x14ac:dyDescent="0.2">
      <c r="A106" t="s">
        <v>12</v>
      </c>
      <c r="B106" s="24">
        <f>B9</f>
        <v>20</v>
      </c>
      <c r="C106" s="24">
        <f t="shared" ref="C106:X106" si="74">C9</f>
        <v>20</v>
      </c>
      <c r="D106" s="24">
        <f t="shared" si="74"/>
        <v>20</v>
      </c>
      <c r="E106" s="24">
        <f t="shared" si="74"/>
        <v>20</v>
      </c>
      <c r="F106" s="24">
        <f t="shared" si="74"/>
        <v>10</v>
      </c>
      <c r="G106" s="24">
        <f t="shared" si="74"/>
        <v>20</v>
      </c>
      <c r="H106" s="24">
        <f t="shared" si="74"/>
        <v>20</v>
      </c>
      <c r="I106" s="24">
        <f t="shared" si="74"/>
        <v>20</v>
      </c>
      <c r="J106" s="24">
        <f t="shared" si="74"/>
        <v>20</v>
      </c>
      <c r="K106" s="24">
        <f t="shared" si="74"/>
        <v>20</v>
      </c>
      <c r="L106" s="24">
        <f t="shared" si="74"/>
        <v>20</v>
      </c>
      <c r="M106" s="24">
        <f t="shared" si="74"/>
        <v>20</v>
      </c>
      <c r="N106" s="24">
        <f t="shared" si="74"/>
        <v>20</v>
      </c>
      <c r="O106" s="24">
        <f t="shared" si="74"/>
        <v>40</v>
      </c>
      <c r="P106" s="24">
        <f t="shared" si="74"/>
        <v>40</v>
      </c>
      <c r="Q106" s="24">
        <f t="shared" si="74"/>
        <v>40</v>
      </c>
      <c r="R106" s="24">
        <f t="shared" si="74"/>
        <v>30</v>
      </c>
      <c r="S106" s="24">
        <f t="shared" si="74"/>
        <v>40</v>
      </c>
      <c r="T106" s="24">
        <f t="shared" si="74"/>
        <v>40</v>
      </c>
      <c r="U106" s="24">
        <f t="shared" si="74"/>
        <v>40</v>
      </c>
      <c r="V106" s="24">
        <f t="shared" si="74"/>
        <v>40</v>
      </c>
      <c r="W106" s="24">
        <f t="shared" si="74"/>
        <v>40</v>
      </c>
      <c r="X106" s="24">
        <f t="shared" si="74"/>
        <v>40</v>
      </c>
      <c r="Y106" s="24">
        <f>Y9</f>
        <v>30</v>
      </c>
      <c r="Z106" s="82">
        <f>Z9</f>
        <v>30</v>
      </c>
      <c r="AA106" s="123">
        <f>AA9</f>
        <v>20</v>
      </c>
    </row>
    <row r="107" spans="1:27" x14ac:dyDescent="0.2">
      <c r="A107" t="s">
        <v>55</v>
      </c>
      <c r="B107" s="24">
        <f>B9</f>
        <v>20</v>
      </c>
      <c r="C107" s="24">
        <f t="shared" ref="C107:X107" si="75">C9</f>
        <v>20</v>
      </c>
      <c r="D107" s="24">
        <f t="shared" si="75"/>
        <v>20</v>
      </c>
      <c r="E107" s="24">
        <f t="shared" si="75"/>
        <v>20</v>
      </c>
      <c r="F107" s="24">
        <f t="shared" si="75"/>
        <v>10</v>
      </c>
      <c r="G107" s="24">
        <f t="shared" si="75"/>
        <v>20</v>
      </c>
      <c r="H107" s="24">
        <f t="shared" si="75"/>
        <v>20</v>
      </c>
      <c r="I107" s="24">
        <f t="shared" si="75"/>
        <v>20</v>
      </c>
      <c r="J107" s="24">
        <f t="shared" si="75"/>
        <v>20</v>
      </c>
      <c r="K107" s="24">
        <f t="shared" si="75"/>
        <v>20</v>
      </c>
      <c r="L107" s="24">
        <f t="shared" si="75"/>
        <v>20</v>
      </c>
      <c r="M107" s="24">
        <f t="shared" si="75"/>
        <v>20</v>
      </c>
      <c r="N107" s="24">
        <f t="shared" si="75"/>
        <v>20</v>
      </c>
      <c r="O107" s="24">
        <f t="shared" si="75"/>
        <v>40</v>
      </c>
      <c r="P107" s="24">
        <f t="shared" si="75"/>
        <v>40</v>
      </c>
      <c r="Q107" s="24">
        <f t="shared" si="75"/>
        <v>40</v>
      </c>
      <c r="R107" s="24">
        <f t="shared" si="75"/>
        <v>30</v>
      </c>
      <c r="S107" s="24">
        <f t="shared" si="75"/>
        <v>40</v>
      </c>
      <c r="T107" s="24">
        <f t="shared" si="75"/>
        <v>40</v>
      </c>
      <c r="U107" s="24">
        <f t="shared" si="75"/>
        <v>40</v>
      </c>
      <c r="V107" s="24">
        <f t="shared" si="75"/>
        <v>40</v>
      </c>
      <c r="W107" s="24">
        <f t="shared" si="75"/>
        <v>40</v>
      </c>
      <c r="X107" s="24">
        <f t="shared" si="75"/>
        <v>40</v>
      </c>
      <c r="Y107" s="24">
        <f>Y9</f>
        <v>30</v>
      </c>
      <c r="Z107" s="82">
        <f>Z9</f>
        <v>30</v>
      </c>
      <c r="AA107" s="123">
        <f>AA9</f>
        <v>20</v>
      </c>
    </row>
    <row r="108" spans="1:27" x14ac:dyDescent="0.2">
      <c r="A108" t="s">
        <v>10</v>
      </c>
      <c r="B108" s="24">
        <f>B9</f>
        <v>20</v>
      </c>
      <c r="C108" s="24">
        <f t="shared" ref="C108:X108" si="76">C9</f>
        <v>20</v>
      </c>
      <c r="D108" s="24">
        <f t="shared" si="76"/>
        <v>20</v>
      </c>
      <c r="E108" s="24">
        <f t="shared" si="76"/>
        <v>20</v>
      </c>
      <c r="F108" s="24">
        <f t="shared" si="76"/>
        <v>10</v>
      </c>
      <c r="G108" s="24">
        <f t="shared" si="76"/>
        <v>20</v>
      </c>
      <c r="H108" s="24">
        <f t="shared" si="76"/>
        <v>20</v>
      </c>
      <c r="I108" s="24">
        <f t="shared" si="76"/>
        <v>20</v>
      </c>
      <c r="J108" s="24">
        <f t="shared" si="76"/>
        <v>20</v>
      </c>
      <c r="K108" s="24">
        <f t="shared" si="76"/>
        <v>20</v>
      </c>
      <c r="L108" s="24">
        <f t="shared" si="76"/>
        <v>20</v>
      </c>
      <c r="M108" s="24">
        <f t="shared" si="76"/>
        <v>20</v>
      </c>
      <c r="N108" s="24">
        <f t="shared" si="76"/>
        <v>20</v>
      </c>
      <c r="O108" s="24">
        <f t="shared" si="76"/>
        <v>40</v>
      </c>
      <c r="P108" s="24">
        <f t="shared" si="76"/>
        <v>40</v>
      </c>
      <c r="Q108" s="24">
        <f t="shared" si="76"/>
        <v>40</v>
      </c>
      <c r="R108" s="24">
        <f t="shared" si="76"/>
        <v>30</v>
      </c>
      <c r="S108" s="24">
        <f t="shared" si="76"/>
        <v>40</v>
      </c>
      <c r="T108" s="24">
        <f t="shared" si="76"/>
        <v>40</v>
      </c>
      <c r="U108" s="24">
        <f t="shared" si="76"/>
        <v>40</v>
      </c>
      <c r="V108" s="24">
        <f t="shared" si="76"/>
        <v>40</v>
      </c>
      <c r="W108" s="24">
        <f t="shared" si="76"/>
        <v>40</v>
      </c>
      <c r="X108" s="24">
        <f t="shared" si="76"/>
        <v>40</v>
      </c>
      <c r="Y108" s="24">
        <f>Y9</f>
        <v>30</v>
      </c>
      <c r="Z108" s="82">
        <f>Z9</f>
        <v>30</v>
      </c>
      <c r="AA108" s="123">
        <f>AA9</f>
        <v>20</v>
      </c>
    </row>
    <row r="109" spans="1:27" x14ac:dyDescent="0.2">
      <c r="A109" t="s">
        <v>9</v>
      </c>
      <c r="B109" s="24">
        <f>B9</f>
        <v>20</v>
      </c>
      <c r="C109" s="24">
        <f t="shared" ref="C109:X109" si="77">C9</f>
        <v>20</v>
      </c>
      <c r="D109" s="24">
        <f t="shared" si="77"/>
        <v>20</v>
      </c>
      <c r="E109" s="24">
        <f t="shared" si="77"/>
        <v>20</v>
      </c>
      <c r="F109" s="24">
        <f t="shared" si="77"/>
        <v>10</v>
      </c>
      <c r="G109" s="24">
        <f t="shared" si="77"/>
        <v>20</v>
      </c>
      <c r="H109" s="24">
        <f t="shared" si="77"/>
        <v>20</v>
      </c>
      <c r="I109" s="24">
        <f t="shared" si="77"/>
        <v>20</v>
      </c>
      <c r="J109" s="24">
        <f t="shared" si="77"/>
        <v>20</v>
      </c>
      <c r="K109" s="24">
        <f t="shared" si="77"/>
        <v>20</v>
      </c>
      <c r="L109" s="24">
        <f t="shared" si="77"/>
        <v>20</v>
      </c>
      <c r="M109" s="24">
        <f t="shared" si="77"/>
        <v>20</v>
      </c>
      <c r="N109" s="24">
        <f t="shared" si="77"/>
        <v>20</v>
      </c>
      <c r="O109" s="24">
        <f t="shared" si="77"/>
        <v>40</v>
      </c>
      <c r="P109" s="24">
        <f t="shared" si="77"/>
        <v>40</v>
      </c>
      <c r="Q109" s="24">
        <f t="shared" si="77"/>
        <v>40</v>
      </c>
      <c r="R109" s="24">
        <f t="shared" si="77"/>
        <v>30</v>
      </c>
      <c r="S109" s="24">
        <f t="shared" si="77"/>
        <v>40</v>
      </c>
      <c r="T109" s="24">
        <f t="shared" si="77"/>
        <v>40</v>
      </c>
      <c r="U109" s="24">
        <f t="shared" si="77"/>
        <v>40</v>
      </c>
      <c r="V109" s="24">
        <f t="shared" si="77"/>
        <v>40</v>
      </c>
      <c r="W109" s="24">
        <f t="shared" si="77"/>
        <v>40</v>
      </c>
      <c r="X109" s="24">
        <f t="shared" si="77"/>
        <v>40</v>
      </c>
      <c r="Y109" s="24">
        <f>Y9</f>
        <v>30</v>
      </c>
      <c r="Z109" s="82">
        <f>Z9</f>
        <v>30</v>
      </c>
      <c r="AA109" s="123">
        <f>AA9</f>
        <v>20</v>
      </c>
    </row>
    <row r="110" spans="1:27" x14ac:dyDescent="0.2">
      <c r="A110" t="s">
        <v>115</v>
      </c>
      <c r="B110" s="24">
        <f>B9</f>
        <v>20</v>
      </c>
      <c r="C110" s="24">
        <f t="shared" ref="C110:X110" si="78">C9</f>
        <v>20</v>
      </c>
      <c r="D110" s="24">
        <f t="shared" si="78"/>
        <v>20</v>
      </c>
      <c r="E110" s="24">
        <f t="shared" si="78"/>
        <v>20</v>
      </c>
      <c r="F110" s="24">
        <f t="shared" si="78"/>
        <v>10</v>
      </c>
      <c r="G110" s="24">
        <f t="shared" si="78"/>
        <v>20</v>
      </c>
      <c r="H110" s="24">
        <f t="shared" si="78"/>
        <v>20</v>
      </c>
      <c r="I110" s="24">
        <f t="shared" si="78"/>
        <v>20</v>
      </c>
      <c r="J110" s="24">
        <f t="shared" si="78"/>
        <v>20</v>
      </c>
      <c r="K110" s="24">
        <f t="shared" si="78"/>
        <v>20</v>
      </c>
      <c r="L110" s="24">
        <f t="shared" si="78"/>
        <v>20</v>
      </c>
      <c r="M110" s="24">
        <f t="shared" si="78"/>
        <v>20</v>
      </c>
      <c r="N110" s="24">
        <f t="shared" si="78"/>
        <v>20</v>
      </c>
      <c r="O110" s="24">
        <f t="shared" si="78"/>
        <v>40</v>
      </c>
      <c r="P110" s="24">
        <f t="shared" si="78"/>
        <v>40</v>
      </c>
      <c r="Q110" s="24">
        <f t="shared" si="78"/>
        <v>40</v>
      </c>
      <c r="R110" s="24">
        <f t="shared" si="78"/>
        <v>30</v>
      </c>
      <c r="S110" s="24">
        <f t="shared" si="78"/>
        <v>40</v>
      </c>
      <c r="T110" s="24">
        <f t="shared" si="78"/>
        <v>40</v>
      </c>
      <c r="U110" s="24">
        <f t="shared" si="78"/>
        <v>40</v>
      </c>
      <c r="V110" s="24">
        <f t="shared" si="78"/>
        <v>40</v>
      </c>
      <c r="W110" s="24">
        <f t="shared" si="78"/>
        <v>40</v>
      </c>
      <c r="X110" s="24">
        <f t="shared" si="78"/>
        <v>40</v>
      </c>
      <c r="Y110" s="24">
        <f>Y9</f>
        <v>30</v>
      </c>
      <c r="Z110" s="82">
        <f>Z9</f>
        <v>30</v>
      </c>
      <c r="AA110" s="123">
        <f>AA9</f>
        <v>20</v>
      </c>
    </row>
    <row r="111" spans="1:27" x14ac:dyDescent="0.2">
      <c r="A111" t="s">
        <v>53</v>
      </c>
      <c r="B111" s="24">
        <f>B9</f>
        <v>20</v>
      </c>
      <c r="C111" s="24">
        <f t="shared" ref="C111:X111" si="79">C9</f>
        <v>20</v>
      </c>
      <c r="D111" s="24">
        <f t="shared" si="79"/>
        <v>20</v>
      </c>
      <c r="E111" s="24">
        <f t="shared" si="79"/>
        <v>20</v>
      </c>
      <c r="F111" s="24">
        <f t="shared" si="79"/>
        <v>10</v>
      </c>
      <c r="G111" s="24">
        <f t="shared" si="79"/>
        <v>20</v>
      </c>
      <c r="H111" s="24">
        <f t="shared" si="79"/>
        <v>20</v>
      </c>
      <c r="I111" s="24">
        <f t="shared" si="79"/>
        <v>20</v>
      </c>
      <c r="J111" s="24">
        <f t="shared" si="79"/>
        <v>20</v>
      </c>
      <c r="K111" s="24">
        <f t="shared" si="79"/>
        <v>20</v>
      </c>
      <c r="L111" s="24">
        <f t="shared" si="79"/>
        <v>20</v>
      </c>
      <c r="M111" s="24">
        <f t="shared" si="79"/>
        <v>20</v>
      </c>
      <c r="N111" s="24">
        <f t="shared" si="79"/>
        <v>20</v>
      </c>
      <c r="O111" s="24">
        <f t="shared" si="79"/>
        <v>40</v>
      </c>
      <c r="P111" s="24">
        <f t="shared" si="79"/>
        <v>40</v>
      </c>
      <c r="Q111" s="24">
        <f t="shared" si="79"/>
        <v>40</v>
      </c>
      <c r="R111" s="24">
        <f t="shared" si="79"/>
        <v>30</v>
      </c>
      <c r="S111" s="24">
        <f t="shared" si="79"/>
        <v>40</v>
      </c>
      <c r="T111" s="24">
        <f t="shared" si="79"/>
        <v>40</v>
      </c>
      <c r="U111" s="24">
        <f t="shared" si="79"/>
        <v>40</v>
      </c>
      <c r="V111" s="24">
        <f t="shared" si="79"/>
        <v>40</v>
      </c>
      <c r="W111" s="24">
        <f t="shared" si="79"/>
        <v>40</v>
      </c>
      <c r="X111" s="24">
        <f t="shared" si="79"/>
        <v>40</v>
      </c>
      <c r="Y111" s="24">
        <f>Y9</f>
        <v>30</v>
      </c>
      <c r="Z111" s="82">
        <f>Z9</f>
        <v>30</v>
      </c>
      <c r="AA111" s="123">
        <f>AA9</f>
        <v>20</v>
      </c>
    </row>
    <row r="112" spans="1:27" x14ac:dyDescent="0.2">
      <c r="A112" t="s">
        <v>54</v>
      </c>
      <c r="B112" s="24">
        <f>B9</f>
        <v>20</v>
      </c>
      <c r="C112" s="24">
        <f t="shared" ref="C112:X112" si="80">C9</f>
        <v>20</v>
      </c>
      <c r="D112" s="24">
        <f t="shared" si="80"/>
        <v>20</v>
      </c>
      <c r="E112" s="24">
        <f t="shared" si="80"/>
        <v>20</v>
      </c>
      <c r="F112" s="24">
        <f t="shared" si="80"/>
        <v>10</v>
      </c>
      <c r="G112" s="24">
        <f t="shared" si="80"/>
        <v>20</v>
      </c>
      <c r="H112" s="24">
        <f t="shared" si="80"/>
        <v>20</v>
      </c>
      <c r="I112" s="24">
        <f t="shared" si="80"/>
        <v>20</v>
      </c>
      <c r="J112" s="24">
        <f t="shared" si="80"/>
        <v>20</v>
      </c>
      <c r="K112" s="24">
        <f t="shared" si="80"/>
        <v>20</v>
      </c>
      <c r="L112" s="24">
        <f t="shared" si="80"/>
        <v>20</v>
      </c>
      <c r="M112" s="24">
        <f t="shared" si="80"/>
        <v>20</v>
      </c>
      <c r="N112" s="24">
        <f t="shared" si="80"/>
        <v>20</v>
      </c>
      <c r="O112" s="24">
        <f t="shared" si="80"/>
        <v>40</v>
      </c>
      <c r="P112" s="24">
        <f t="shared" si="80"/>
        <v>40</v>
      </c>
      <c r="Q112" s="24">
        <f t="shared" si="80"/>
        <v>40</v>
      </c>
      <c r="R112" s="24">
        <f t="shared" si="80"/>
        <v>30</v>
      </c>
      <c r="S112" s="24">
        <f t="shared" si="80"/>
        <v>40</v>
      </c>
      <c r="T112" s="24">
        <f t="shared" si="80"/>
        <v>40</v>
      </c>
      <c r="U112" s="24">
        <f t="shared" si="80"/>
        <v>40</v>
      </c>
      <c r="V112" s="24">
        <f t="shared" si="80"/>
        <v>40</v>
      </c>
      <c r="W112" s="24">
        <f t="shared" si="80"/>
        <v>40</v>
      </c>
      <c r="X112" s="24">
        <f t="shared" si="80"/>
        <v>40</v>
      </c>
      <c r="Y112" s="24">
        <f>Y9</f>
        <v>30</v>
      </c>
      <c r="Z112" s="82">
        <f>Z9</f>
        <v>30</v>
      </c>
      <c r="AA112" s="123">
        <f>AA9</f>
        <v>20</v>
      </c>
    </row>
    <row r="113" spans="1:29" x14ac:dyDescent="0.2">
      <c r="A113" t="s">
        <v>116</v>
      </c>
      <c r="B113" s="24">
        <f>B9</f>
        <v>20</v>
      </c>
      <c r="C113" s="24">
        <f t="shared" ref="C113:X113" si="81">C9</f>
        <v>20</v>
      </c>
      <c r="D113" s="24">
        <f t="shared" si="81"/>
        <v>20</v>
      </c>
      <c r="E113" s="24">
        <f t="shared" si="81"/>
        <v>20</v>
      </c>
      <c r="F113" s="24">
        <f t="shared" si="81"/>
        <v>10</v>
      </c>
      <c r="G113" s="24">
        <f t="shared" si="81"/>
        <v>20</v>
      </c>
      <c r="H113" s="24">
        <f t="shared" si="81"/>
        <v>20</v>
      </c>
      <c r="I113" s="24">
        <f t="shared" si="81"/>
        <v>20</v>
      </c>
      <c r="J113" s="24">
        <f t="shared" si="81"/>
        <v>20</v>
      </c>
      <c r="K113" s="24">
        <f t="shared" si="81"/>
        <v>20</v>
      </c>
      <c r="L113" s="24">
        <f t="shared" si="81"/>
        <v>20</v>
      </c>
      <c r="M113" s="24">
        <f t="shared" si="81"/>
        <v>20</v>
      </c>
      <c r="N113" s="24">
        <f t="shared" si="81"/>
        <v>20</v>
      </c>
      <c r="O113" s="24">
        <f t="shared" si="81"/>
        <v>40</v>
      </c>
      <c r="P113" s="24">
        <f t="shared" si="81"/>
        <v>40</v>
      </c>
      <c r="Q113" s="24">
        <f t="shared" si="81"/>
        <v>40</v>
      </c>
      <c r="R113" s="24">
        <f t="shared" si="81"/>
        <v>30</v>
      </c>
      <c r="S113" s="24">
        <f t="shared" si="81"/>
        <v>40</v>
      </c>
      <c r="T113" s="24">
        <f t="shared" si="81"/>
        <v>40</v>
      </c>
      <c r="U113" s="24">
        <f t="shared" si="81"/>
        <v>40</v>
      </c>
      <c r="V113" s="24">
        <f t="shared" si="81"/>
        <v>40</v>
      </c>
      <c r="W113" s="24">
        <f t="shared" si="81"/>
        <v>40</v>
      </c>
      <c r="X113" s="24">
        <f t="shared" si="81"/>
        <v>40</v>
      </c>
      <c r="Y113" s="24">
        <f>Y9</f>
        <v>30</v>
      </c>
      <c r="Z113" s="82">
        <f>Z9</f>
        <v>30</v>
      </c>
      <c r="AA113" s="123">
        <f>AA9</f>
        <v>20</v>
      </c>
    </row>
    <row r="114" spans="1:29" x14ac:dyDescent="0.2">
      <c r="A114" t="s">
        <v>117</v>
      </c>
      <c r="B114" s="24">
        <f>B9</f>
        <v>20</v>
      </c>
      <c r="C114" s="24">
        <f t="shared" ref="C114:X114" si="82">C9</f>
        <v>20</v>
      </c>
      <c r="D114" s="24">
        <f t="shared" si="82"/>
        <v>20</v>
      </c>
      <c r="E114" s="24">
        <f t="shared" si="82"/>
        <v>20</v>
      </c>
      <c r="F114" s="24">
        <f t="shared" si="82"/>
        <v>10</v>
      </c>
      <c r="G114" s="24">
        <f t="shared" si="82"/>
        <v>20</v>
      </c>
      <c r="H114" s="24">
        <f t="shared" si="82"/>
        <v>20</v>
      </c>
      <c r="I114" s="24">
        <f t="shared" si="82"/>
        <v>20</v>
      </c>
      <c r="J114" s="24">
        <f t="shared" si="82"/>
        <v>20</v>
      </c>
      <c r="K114" s="24">
        <f t="shared" si="82"/>
        <v>20</v>
      </c>
      <c r="L114" s="24">
        <f t="shared" si="82"/>
        <v>20</v>
      </c>
      <c r="M114" s="24">
        <f t="shared" si="82"/>
        <v>20</v>
      </c>
      <c r="N114" s="24">
        <f t="shared" si="82"/>
        <v>20</v>
      </c>
      <c r="O114" s="24">
        <f t="shared" si="82"/>
        <v>40</v>
      </c>
      <c r="P114" s="24">
        <f t="shared" si="82"/>
        <v>40</v>
      </c>
      <c r="Q114" s="24">
        <f t="shared" si="82"/>
        <v>40</v>
      </c>
      <c r="R114" s="24">
        <f t="shared" si="82"/>
        <v>30</v>
      </c>
      <c r="S114" s="24">
        <f t="shared" si="82"/>
        <v>40</v>
      </c>
      <c r="T114" s="24">
        <f t="shared" si="82"/>
        <v>40</v>
      </c>
      <c r="U114" s="24">
        <f t="shared" si="82"/>
        <v>40</v>
      </c>
      <c r="V114" s="24">
        <f t="shared" si="82"/>
        <v>40</v>
      </c>
      <c r="W114" s="24">
        <f t="shared" si="82"/>
        <v>40</v>
      </c>
      <c r="X114" s="24">
        <f t="shared" si="82"/>
        <v>40</v>
      </c>
      <c r="Y114" s="24">
        <f>Y9</f>
        <v>30</v>
      </c>
      <c r="Z114" s="82">
        <f>Z9</f>
        <v>30</v>
      </c>
      <c r="AA114" s="123">
        <f>AA9</f>
        <v>20</v>
      </c>
    </row>
    <row r="115" spans="1:29" x14ac:dyDescent="0.2">
      <c r="A115" t="s">
        <v>118</v>
      </c>
      <c r="B115" s="24">
        <f>B9</f>
        <v>20</v>
      </c>
      <c r="C115" s="24">
        <f t="shared" ref="C115:X115" si="83">C9</f>
        <v>20</v>
      </c>
      <c r="D115" s="24">
        <f t="shared" si="83"/>
        <v>20</v>
      </c>
      <c r="E115" s="24">
        <f t="shared" si="83"/>
        <v>20</v>
      </c>
      <c r="F115" s="24">
        <f t="shared" si="83"/>
        <v>10</v>
      </c>
      <c r="G115" s="24">
        <f t="shared" si="83"/>
        <v>20</v>
      </c>
      <c r="H115" s="24">
        <f t="shared" si="83"/>
        <v>20</v>
      </c>
      <c r="I115" s="24">
        <f t="shared" si="83"/>
        <v>20</v>
      </c>
      <c r="J115" s="24">
        <f t="shared" si="83"/>
        <v>20</v>
      </c>
      <c r="K115" s="24">
        <f t="shared" si="83"/>
        <v>20</v>
      </c>
      <c r="L115" s="24">
        <f t="shared" si="83"/>
        <v>20</v>
      </c>
      <c r="M115" s="24">
        <f t="shared" si="83"/>
        <v>20</v>
      </c>
      <c r="N115" s="24">
        <f t="shared" si="83"/>
        <v>20</v>
      </c>
      <c r="O115" s="24">
        <f t="shared" si="83"/>
        <v>40</v>
      </c>
      <c r="P115" s="24">
        <f t="shared" si="83"/>
        <v>40</v>
      </c>
      <c r="Q115" s="24">
        <f t="shared" si="83"/>
        <v>40</v>
      </c>
      <c r="R115" s="24">
        <f t="shared" si="83"/>
        <v>30</v>
      </c>
      <c r="S115" s="24">
        <f t="shared" si="83"/>
        <v>40</v>
      </c>
      <c r="T115" s="24">
        <f t="shared" si="83"/>
        <v>40</v>
      </c>
      <c r="U115" s="24">
        <f t="shared" si="83"/>
        <v>40</v>
      </c>
      <c r="V115" s="24">
        <f t="shared" si="83"/>
        <v>40</v>
      </c>
      <c r="W115" s="24">
        <f t="shared" si="83"/>
        <v>40</v>
      </c>
      <c r="X115" s="24">
        <f t="shared" si="83"/>
        <v>40</v>
      </c>
      <c r="Y115" s="24">
        <f>Y9</f>
        <v>30</v>
      </c>
      <c r="Z115" s="82">
        <f>Z9</f>
        <v>30</v>
      </c>
      <c r="AA115" s="123">
        <f>AA9</f>
        <v>20</v>
      </c>
    </row>
    <row r="116" spans="1:29" x14ac:dyDescent="0.2">
      <c r="A116" t="s">
        <v>56</v>
      </c>
      <c r="B116" s="24">
        <f>B9</f>
        <v>20</v>
      </c>
      <c r="C116" s="24">
        <f t="shared" ref="C116:X116" si="84">C9</f>
        <v>20</v>
      </c>
      <c r="D116" s="24">
        <f t="shared" si="84"/>
        <v>20</v>
      </c>
      <c r="E116" s="24">
        <f t="shared" si="84"/>
        <v>20</v>
      </c>
      <c r="F116" s="24">
        <f t="shared" si="84"/>
        <v>10</v>
      </c>
      <c r="G116" s="24">
        <f t="shared" si="84"/>
        <v>20</v>
      </c>
      <c r="H116" s="24">
        <f t="shared" si="84"/>
        <v>20</v>
      </c>
      <c r="I116" s="24">
        <f t="shared" si="84"/>
        <v>20</v>
      </c>
      <c r="J116" s="24">
        <f t="shared" si="84"/>
        <v>20</v>
      </c>
      <c r="K116" s="24">
        <f t="shared" si="84"/>
        <v>20</v>
      </c>
      <c r="L116" s="24">
        <f t="shared" si="84"/>
        <v>20</v>
      </c>
      <c r="M116" s="24">
        <f t="shared" si="84"/>
        <v>20</v>
      </c>
      <c r="N116" s="24">
        <f t="shared" si="84"/>
        <v>20</v>
      </c>
      <c r="O116" s="24">
        <f t="shared" si="84"/>
        <v>40</v>
      </c>
      <c r="P116" s="24">
        <f t="shared" si="84"/>
        <v>40</v>
      </c>
      <c r="Q116" s="24">
        <f t="shared" si="84"/>
        <v>40</v>
      </c>
      <c r="R116" s="24">
        <f t="shared" si="84"/>
        <v>30</v>
      </c>
      <c r="S116" s="24">
        <f t="shared" si="84"/>
        <v>40</v>
      </c>
      <c r="T116" s="24">
        <f t="shared" si="84"/>
        <v>40</v>
      </c>
      <c r="U116" s="24">
        <f t="shared" si="84"/>
        <v>40</v>
      </c>
      <c r="V116" s="24">
        <f t="shared" si="84"/>
        <v>40</v>
      </c>
      <c r="W116" s="24">
        <f t="shared" si="84"/>
        <v>40</v>
      </c>
      <c r="X116" s="24">
        <f t="shared" si="84"/>
        <v>40</v>
      </c>
      <c r="Y116" s="24">
        <f>Y9</f>
        <v>30</v>
      </c>
      <c r="Z116" s="82">
        <f>Z9</f>
        <v>30</v>
      </c>
      <c r="AA116" s="123">
        <f>AA9</f>
        <v>20</v>
      </c>
    </row>
    <row r="117" spans="1:29" x14ac:dyDescent="0.2">
      <c r="AC117" t="s">
        <v>1111</v>
      </c>
    </row>
  </sheetData>
  <sortState ref="A5:C62">
    <sortCondition ref="A5:A62"/>
  </sortState>
  <pageMargins left="0.7" right="0.7" top="0.78740157499999996" bottom="0.78740157499999996" header="0.3" footer="0.3"/>
  <pageSetup paperSize="9" orientation="portrait" verticalDpi="300" r:id="rId1"/>
  <ignoredErrors>
    <ignoredError sqref="B62:K62"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83"/>
  <sheetViews>
    <sheetView topLeftCell="A55" zoomScale="80" zoomScaleNormal="80" workbookViewId="0">
      <selection activeCell="U83" sqref="U83"/>
    </sheetView>
  </sheetViews>
  <sheetFormatPr baseColWidth="10" defaultRowHeight="12.75" x14ac:dyDescent="0.2"/>
  <cols>
    <col min="1" max="1" width="21.28515625" bestFit="1" customWidth="1"/>
    <col min="2" max="2" width="3.42578125" style="132" bestFit="1" customWidth="1"/>
    <col min="3" max="5" width="3.42578125" bestFit="1" customWidth="1"/>
    <col min="6" max="7" width="3.42578125" style="26" bestFit="1" customWidth="1"/>
    <col min="8" max="9" width="4.42578125" style="26" bestFit="1" customWidth="1"/>
    <col min="10" max="10" width="3.42578125" style="26" bestFit="1" customWidth="1"/>
    <col min="11" max="14" width="4.42578125" style="26" bestFit="1" customWidth="1"/>
    <col min="15" max="17" width="4.42578125" style="27" bestFit="1" customWidth="1"/>
    <col min="18" max="18" width="5.5703125" style="27" bestFit="1" customWidth="1"/>
    <col min="19" max="19" width="4.42578125" style="27" bestFit="1" customWidth="1"/>
  </cols>
  <sheetData>
    <row r="1" spans="1:19" s="22" customFormat="1" x14ac:dyDescent="0.2">
      <c r="B1" s="135" t="s">
        <v>1091</v>
      </c>
      <c r="C1" s="22">
        <v>2</v>
      </c>
      <c r="D1" s="22">
        <v>3</v>
      </c>
      <c r="E1" s="22">
        <v>4</v>
      </c>
      <c r="F1" s="50">
        <v>5</v>
      </c>
      <c r="G1" s="50">
        <v>6</v>
      </c>
      <c r="H1" s="50">
        <v>7</v>
      </c>
      <c r="I1" s="50">
        <v>8</v>
      </c>
      <c r="J1" s="50">
        <v>9</v>
      </c>
      <c r="K1" s="50">
        <v>10</v>
      </c>
      <c r="L1" s="50">
        <v>11</v>
      </c>
      <c r="M1" s="50">
        <v>12</v>
      </c>
      <c r="N1" s="50">
        <v>13</v>
      </c>
      <c r="O1" s="22">
        <v>14</v>
      </c>
      <c r="P1" s="22">
        <v>15</v>
      </c>
      <c r="Q1" s="22">
        <v>16</v>
      </c>
      <c r="R1" s="22">
        <v>17</v>
      </c>
      <c r="S1" s="22">
        <v>18</v>
      </c>
    </row>
    <row r="2" spans="1:19" x14ac:dyDescent="0.2">
      <c r="A2" t="s">
        <v>67</v>
      </c>
      <c r="B2" s="136">
        <v>4</v>
      </c>
      <c r="J2" s="26">
        <v>5</v>
      </c>
      <c r="K2" s="26">
        <v>5</v>
      </c>
      <c r="L2" s="26">
        <v>10</v>
      </c>
      <c r="M2" s="26">
        <v>10</v>
      </c>
      <c r="N2" s="26">
        <v>20</v>
      </c>
      <c r="O2" s="27">
        <v>20</v>
      </c>
      <c r="P2" s="27">
        <v>50</v>
      </c>
      <c r="Q2" s="27">
        <v>50</v>
      </c>
      <c r="R2" s="27">
        <v>100</v>
      </c>
      <c r="S2" s="27">
        <v>100</v>
      </c>
    </row>
    <row r="3" spans="1:19" x14ac:dyDescent="0.2">
      <c r="A3" t="s">
        <v>34</v>
      </c>
      <c r="B3" s="136">
        <v>2</v>
      </c>
      <c r="J3" s="26">
        <v>2</v>
      </c>
      <c r="K3" s="26">
        <v>2</v>
      </c>
      <c r="L3" s="26">
        <v>5</v>
      </c>
      <c r="M3" s="26">
        <v>5</v>
      </c>
      <c r="N3" s="26">
        <v>10</v>
      </c>
      <c r="O3" s="27">
        <v>10</v>
      </c>
      <c r="P3" s="27">
        <v>20</v>
      </c>
      <c r="Q3" s="27">
        <v>20</v>
      </c>
      <c r="R3" s="27">
        <v>50</v>
      </c>
      <c r="S3" s="27">
        <v>50</v>
      </c>
    </row>
    <row r="4" spans="1:19" x14ac:dyDescent="0.2">
      <c r="A4" t="s">
        <v>58</v>
      </c>
      <c r="B4" s="136">
        <v>2</v>
      </c>
      <c r="J4" s="26">
        <v>2</v>
      </c>
      <c r="K4" s="26">
        <v>5</v>
      </c>
      <c r="L4" s="26">
        <v>5</v>
      </c>
      <c r="M4" s="26">
        <v>10</v>
      </c>
      <c r="N4" s="26">
        <v>10</v>
      </c>
      <c r="O4" s="27">
        <v>20</v>
      </c>
      <c r="P4" s="27">
        <v>20</v>
      </c>
      <c r="Q4" s="27">
        <v>20</v>
      </c>
      <c r="R4" s="27">
        <v>50</v>
      </c>
      <c r="S4" s="27">
        <v>50</v>
      </c>
    </row>
    <row r="5" spans="1:19" x14ac:dyDescent="0.2">
      <c r="A5" t="s">
        <v>39</v>
      </c>
      <c r="B5" s="136">
        <v>2</v>
      </c>
      <c r="J5" s="26">
        <v>2</v>
      </c>
      <c r="K5" s="26">
        <v>2</v>
      </c>
      <c r="L5" s="26">
        <v>5</v>
      </c>
      <c r="M5" s="26">
        <v>5</v>
      </c>
      <c r="N5" s="26">
        <v>10</v>
      </c>
      <c r="O5" s="27">
        <v>10</v>
      </c>
      <c r="P5" s="27">
        <v>20</v>
      </c>
      <c r="Q5" s="27">
        <v>20</v>
      </c>
      <c r="R5" s="27">
        <v>50</v>
      </c>
      <c r="S5" s="27">
        <v>50</v>
      </c>
    </row>
    <row r="6" spans="1:19" x14ac:dyDescent="0.2">
      <c r="A6" t="s">
        <v>119</v>
      </c>
      <c r="B6" s="136">
        <v>8</v>
      </c>
      <c r="J6" s="26">
        <v>5</v>
      </c>
      <c r="K6" s="26">
        <v>5</v>
      </c>
      <c r="L6" s="26">
        <v>10</v>
      </c>
      <c r="M6" s="26">
        <v>10</v>
      </c>
      <c r="N6" s="26">
        <v>20</v>
      </c>
      <c r="O6" s="27">
        <v>20</v>
      </c>
      <c r="P6" s="27">
        <v>50</v>
      </c>
      <c r="Q6" s="27">
        <v>50</v>
      </c>
      <c r="R6" s="27">
        <v>100</v>
      </c>
      <c r="S6" s="27">
        <v>100</v>
      </c>
    </row>
    <row r="7" spans="1:19" x14ac:dyDescent="0.2">
      <c r="A7" t="s">
        <v>40</v>
      </c>
      <c r="B7" s="136">
        <v>2</v>
      </c>
      <c r="J7" s="26">
        <v>2</v>
      </c>
      <c r="K7" s="26">
        <v>2</v>
      </c>
      <c r="L7" s="26">
        <v>5</v>
      </c>
      <c r="M7" s="26">
        <v>5</v>
      </c>
      <c r="N7" s="26">
        <v>10</v>
      </c>
      <c r="O7" s="27">
        <v>10</v>
      </c>
      <c r="P7" s="27">
        <v>20</v>
      </c>
      <c r="Q7" s="27">
        <v>20</v>
      </c>
      <c r="R7" s="27">
        <v>50</v>
      </c>
      <c r="S7" s="27">
        <v>50</v>
      </c>
    </row>
    <row r="8" spans="1:19" x14ac:dyDescent="0.2">
      <c r="A8" t="s">
        <v>30</v>
      </c>
      <c r="B8" s="136">
        <v>1</v>
      </c>
      <c r="N8" s="26">
        <v>1</v>
      </c>
      <c r="O8" s="27">
        <v>2</v>
      </c>
      <c r="P8" s="27">
        <v>5</v>
      </c>
      <c r="Q8" s="27">
        <v>10</v>
      </c>
      <c r="R8" s="27">
        <v>10</v>
      </c>
      <c r="S8" s="27">
        <v>20</v>
      </c>
    </row>
    <row r="9" spans="1:19" x14ac:dyDescent="0.2">
      <c r="A9" t="s">
        <v>1100</v>
      </c>
      <c r="B9" s="136">
        <v>10</v>
      </c>
      <c r="J9" s="26">
        <v>5</v>
      </c>
      <c r="K9" s="26">
        <v>5</v>
      </c>
      <c r="L9" s="26">
        <v>10</v>
      </c>
      <c r="M9" s="26">
        <v>10</v>
      </c>
      <c r="N9" s="26">
        <v>20</v>
      </c>
      <c r="O9" s="27">
        <v>20</v>
      </c>
      <c r="P9" s="27">
        <v>50</v>
      </c>
      <c r="Q9" s="27">
        <v>50</v>
      </c>
      <c r="R9" s="27">
        <v>100</v>
      </c>
      <c r="S9" s="27">
        <v>100</v>
      </c>
    </row>
    <row r="10" spans="1:19" x14ac:dyDescent="0.2">
      <c r="A10" t="s">
        <v>41</v>
      </c>
      <c r="B10" s="136">
        <v>10</v>
      </c>
      <c r="G10" s="26">
        <v>2</v>
      </c>
      <c r="H10" s="26">
        <v>5</v>
      </c>
      <c r="I10" s="26">
        <v>10</v>
      </c>
      <c r="J10" s="26">
        <v>10</v>
      </c>
      <c r="K10" s="26">
        <v>20</v>
      </c>
      <c r="L10" s="26">
        <v>20</v>
      </c>
      <c r="M10" s="26">
        <v>30</v>
      </c>
      <c r="N10" s="26">
        <v>50</v>
      </c>
      <c r="O10" s="27">
        <v>50</v>
      </c>
      <c r="P10" s="27">
        <v>100</v>
      </c>
      <c r="Q10" s="27">
        <v>100</v>
      </c>
      <c r="R10" s="27">
        <v>150</v>
      </c>
      <c r="S10" s="27">
        <v>200</v>
      </c>
    </row>
    <row r="11" spans="1:19" x14ac:dyDescent="0.2">
      <c r="A11" t="s">
        <v>85</v>
      </c>
      <c r="B11" s="136">
        <v>2</v>
      </c>
      <c r="J11" s="26">
        <v>2</v>
      </c>
      <c r="K11" s="26">
        <v>5</v>
      </c>
      <c r="L11" s="26">
        <v>5</v>
      </c>
      <c r="M11" s="26">
        <v>10</v>
      </c>
      <c r="N11" s="26">
        <v>10</v>
      </c>
      <c r="O11" s="27">
        <v>10</v>
      </c>
      <c r="P11" s="27">
        <v>20</v>
      </c>
      <c r="Q11" s="27">
        <v>20</v>
      </c>
      <c r="R11" s="27">
        <v>50</v>
      </c>
      <c r="S11" s="27">
        <v>50</v>
      </c>
    </row>
    <row r="12" spans="1:19" x14ac:dyDescent="0.2">
      <c r="A12" t="s">
        <v>140</v>
      </c>
      <c r="B12" s="136">
        <v>10</v>
      </c>
      <c r="J12" s="26">
        <v>5</v>
      </c>
      <c r="K12" s="26">
        <v>10</v>
      </c>
      <c r="L12" s="26">
        <v>20</v>
      </c>
      <c r="M12" s="26">
        <v>20</v>
      </c>
      <c r="N12" s="26">
        <v>30</v>
      </c>
      <c r="O12" s="27">
        <v>50</v>
      </c>
      <c r="P12" s="27">
        <v>80</v>
      </c>
      <c r="Q12" s="27">
        <v>80</v>
      </c>
      <c r="R12" s="27">
        <v>100</v>
      </c>
      <c r="S12" s="27">
        <v>100</v>
      </c>
    </row>
    <row r="13" spans="1:19" x14ac:dyDescent="0.2">
      <c r="A13" t="s">
        <v>14</v>
      </c>
      <c r="B13" s="136">
        <v>1</v>
      </c>
      <c r="N13" s="26">
        <v>1</v>
      </c>
      <c r="O13" s="27">
        <v>2</v>
      </c>
      <c r="P13" s="27">
        <v>5</v>
      </c>
      <c r="Q13" s="27">
        <v>10</v>
      </c>
      <c r="R13" s="27">
        <v>10</v>
      </c>
      <c r="S13" s="27">
        <v>20</v>
      </c>
    </row>
    <row r="14" spans="1:19" x14ac:dyDescent="0.2">
      <c r="A14" t="s">
        <v>21</v>
      </c>
      <c r="B14" s="136">
        <v>2</v>
      </c>
      <c r="J14" s="26">
        <v>2</v>
      </c>
      <c r="K14" s="26">
        <v>2</v>
      </c>
      <c r="L14" s="26">
        <v>5</v>
      </c>
      <c r="M14" s="26">
        <v>5</v>
      </c>
      <c r="N14" s="26">
        <v>10</v>
      </c>
      <c r="O14" s="27">
        <v>10</v>
      </c>
      <c r="P14" s="27">
        <v>20</v>
      </c>
      <c r="Q14" s="27">
        <v>20</v>
      </c>
      <c r="R14" s="27">
        <v>50</v>
      </c>
      <c r="S14" s="27">
        <v>50</v>
      </c>
    </row>
    <row r="15" spans="1:19" x14ac:dyDescent="0.2">
      <c r="A15" t="s">
        <v>22</v>
      </c>
      <c r="B15" s="136">
        <v>2</v>
      </c>
      <c r="J15" s="26">
        <v>2</v>
      </c>
      <c r="K15" s="26">
        <v>2</v>
      </c>
      <c r="L15" s="26">
        <v>5</v>
      </c>
      <c r="M15" s="26">
        <v>5</v>
      </c>
      <c r="N15" s="26">
        <v>10</v>
      </c>
      <c r="O15" s="27">
        <v>10</v>
      </c>
      <c r="P15" s="27">
        <v>20</v>
      </c>
      <c r="Q15" s="27">
        <v>20</v>
      </c>
      <c r="R15" s="27">
        <v>50</v>
      </c>
      <c r="S15" s="27">
        <v>50</v>
      </c>
    </row>
    <row r="16" spans="1:19" x14ac:dyDescent="0.2">
      <c r="A16" t="s">
        <v>47</v>
      </c>
      <c r="B16" s="136">
        <v>4</v>
      </c>
      <c r="J16" s="26">
        <v>5</v>
      </c>
      <c r="K16" s="26">
        <v>5</v>
      </c>
      <c r="L16" s="26">
        <v>10</v>
      </c>
      <c r="M16" s="26">
        <v>10</v>
      </c>
      <c r="N16" s="26">
        <v>20</v>
      </c>
      <c r="O16" s="27">
        <v>20</v>
      </c>
      <c r="P16" s="27">
        <v>50</v>
      </c>
      <c r="Q16" s="27">
        <v>50</v>
      </c>
      <c r="R16" s="27">
        <v>100</v>
      </c>
      <c r="S16" s="27">
        <v>100</v>
      </c>
    </row>
    <row r="17" spans="1:19" x14ac:dyDescent="0.2">
      <c r="A17" t="s">
        <v>31</v>
      </c>
      <c r="B17" s="136">
        <v>1</v>
      </c>
      <c r="N17" s="26">
        <v>1</v>
      </c>
      <c r="O17" s="27">
        <v>2</v>
      </c>
      <c r="P17" s="27">
        <v>5</v>
      </c>
      <c r="Q17" s="27">
        <v>10</v>
      </c>
      <c r="R17" s="27">
        <v>10</v>
      </c>
      <c r="S17" s="27">
        <v>20</v>
      </c>
    </row>
    <row r="18" spans="1:19" x14ac:dyDescent="0.2">
      <c r="A18" t="s">
        <v>43</v>
      </c>
      <c r="B18" s="136">
        <v>10</v>
      </c>
      <c r="G18" s="26">
        <v>2</v>
      </c>
      <c r="H18" s="26">
        <v>5</v>
      </c>
      <c r="I18" s="26">
        <v>10</v>
      </c>
      <c r="J18" s="26">
        <v>10</v>
      </c>
      <c r="K18" s="26">
        <v>20</v>
      </c>
      <c r="L18" s="26">
        <v>20</v>
      </c>
      <c r="M18" s="26">
        <v>30</v>
      </c>
      <c r="N18" s="26">
        <v>50</v>
      </c>
      <c r="O18" s="27">
        <v>50</v>
      </c>
      <c r="P18" s="27">
        <v>100</v>
      </c>
      <c r="Q18" s="27">
        <v>100</v>
      </c>
      <c r="R18" s="27">
        <v>150</v>
      </c>
      <c r="S18" s="27">
        <v>200</v>
      </c>
    </row>
    <row r="19" spans="1:19" x14ac:dyDescent="0.2">
      <c r="A19" t="s">
        <v>35</v>
      </c>
      <c r="B19" s="136">
        <v>2</v>
      </c>
      <c r="J19" s="26">
        <v>2</v>
      </c>
      <c r="K19" s="26">
        <v>5</v>
      </c>
      <c r="L19" s="26">
        <v>5</v>
      </c>
      <c r="M19" s="26">
        <v>10</v>
      </c>
      <c r="N19" s="26">
        <v>10</v>
      </c>
      <c r="O19" s="27">
        <v>20</v>
      </c>
      <c r="P19" s="27">
        <v>20</v>
      </c>
      <c r="Q19" s="27">
        <v>50</v>
      </c>
      <c r="R19" s="27">
        <v>50</v>
      </c>
      <c r="S19" s="27">
        <v>50</v>
      </c>
    </row>
    <row r="20" spans="1:19" x14ac:dyDescent="0.2">
      <c r="A20" t="s">
        <v>32</v>
      </c>
      <c r="B20" s="136">
        <v>1</v>
      </c>
      <c r="N20" s="26">
        <v>1</v>
      </c>
      <c r="O20" s="27">
        <v>2</v>
      </c>
      <c r="P20" s="27">
        <v>5</v>
      </c>
      <c r="Q20" s="27">
        <v>10</v>
      </c>
      <c r="R20" s="27">
        <v>10</v>
      </c>
      <c r="S20" s="27">
        <v>20</v>
      </c>
    </row>
    <row r="21" spans="1:19" x14ac:dyDescent="0.2">
      <c r="A21" t="s">
        <v>37</v>
      </c>
      <c r="B21" s="136">
        <v>1</v>
      </c>
      <c r="N21" s="26">
        <v>1</v>
      </c>
      <c r="O21" s="27">
        <v>2</v>
      </c>
      <c r="P21" s="27">
        <v>5</v>
      </c>
      <c r="Q21" s="27">
        <v>10</v>
      </c>
      <c r="R21" s="27">
        <v>10</v>
      </c>
      <c r="S21" s="27">
        <v>20</v>
      </c>
    </row>
    <row r="22" spans="1:19" x14ac:dyDescent="0.2">
      <c r="A22" t="s">
        <v>23</v>
      </c>
      <c r="B22" s="136">
        <v>10</v>
      </c>
      <c r="J22" s="26">
        <v>5</v>
      </c>
      <c r="K22" s="26">
        <v>5</v>
      </c>
      <c r="L22" s="26">
        <v>10</v>
      </c>
      <c r="M22" s="26">
        <v>10</v>
      </c>
      <c r="N22" s="26">
        <v>20</v>
      </c>
      <c r="O22" s="27">
        <v>20</v>
      </c>
      <c r="P22" s="27">
        <v>50</v>
      </c>
      <c r="Q22" s="27">
        <v>50</v>
      </c>
      <c r="R22" s="27">
        <v>100</v>
      </c>
      <c r="S22" s="27">
        <v>100</v>
      </c>
    </row>
    <row r="23" spans="1:19" x14ac:dyDescent="0.2">
      <c r="A23" t="s">
        <v>15</v>
      </c>
      <c r="B23" s="136">
        <v>1</v>
      </c>
      <c r="N23" s="26">
        <v>1</v>
      </c>
      <c r="O23" s="27">
        <v>2</v>
      </c>
      <c r="P23" s="27">
        <v>5</v>
      </c>
      <c r="Q23" s="27">
        <v>10</v>
      </c>
      <c r="R23" s="27">
        <v>10</v>
      </c>
      <c r="S23" s="27">
        <v>20</v>
      </c>
    </row>
    <row r="24" spans="1:19" x14ac:dyDescent="0.2">
      <c r="A24" t="s">
        <v>59</v>
      </c>
      <c r="B24" s="136">
        <v>2</v>
      </c>
      <c r="J24" s="26">
        <v>2</v>
      </c>
      <c r="K24" s="26">
        <v>5</v>
      </c>
      <c r="L24" s="26">
        <v>5</v>
      </c>
      <c r="M24" s="26">
        <v>10</v>
      </c>
      <c r="N24" s="26">
        <v>10</v>
      </c>
      <c r="O24" s="27">
        <v>20</v>
      </c>
      <c r="P24" s="27">
        <v>20</v>
      </c>
      <c r="Q24" s="27">
        <v>20</v>
      </c>
      <c r="R24" s="27">
        <v>50</v>
      </c>
      <c r="S24" s="27">
        <v>50</v>
      </c>
    </row>
    <row r="25" spans="1:19" x14ac:dyDescent="0.2">
      <c r="A25" t="s">
        <v>42</v>
      </c>
      <c r="B25" s="136">
        <v>10</v>
      </c>
      <c r="G25" s="26">
        <v>2</v>
      </c>
      <c r="H25" s="26">
        <v>5</v>
      </c>
      <c r="I25" s="26">
        <v>10</v>
      </c>
      <c r="J25" s="26">
        <v>10</v>
      </c>
      <c r="K25" s="26">
        <v>20</v>
      </c>
      <c r="L25" s="26">
        <v>20</v>
      </c>
      <c r="M25" s="26">
        <v>30</v>
      </c>
      <c r="N25" s="26">
        <v>50</v>
      </c>
      <c r="O25" s="27">
        <v>50</v>
      </c>
      <c r="P25" s="27">
        <v>100</v>
      </c>
      <c r="Q25" s="27">
        <v>100</v>
      </c>
      <c r="R25" s="27">
        <v>150</v>
      </c>
      <c r="S25" s="27">
        <v>200</v>
      </c>
    </row>
    <row r="26" spans="1:19" x14ac:dyDescent="0.2">
      <c r="A26" t="s">
        <v>16</v>
      </c>
      <c r="B26" s="136">
        <v>1</v>
      </c>
      <c r="N26" s="26">
        <v>1</v>
      </c>
      <c r="O26" s="27">
        <v>2</v>
      </c>
      <c r="P26" s="27">
        <v>5</v>
      </c>
      <c r="Q26" s="27">
        <v>10</v>
      </c>
      <c r="R26" s="27">
        <v>10</v>
      </c>
      <c r="S26" s="27">
        <v>20</v>
      </c>
    </row>
    <row r="27" spans="1:19" x14ac:dyDescent="0.2">
      <c r="A27" t="s">
        <v>60</v>
      </c>
      <c r="B27" s="136">
        <v>2</v>
      </c>
      <c r="J27" s="26">
        <v>2</v>
      </c>
      <c r="K27" s="26">
        <v>5</v>
      </c>
      <c r="L27" s="26">
        <v>5</v>
      </c>
      <c r="M27" s="26">
        <v>10</v>
      </c>
      <c r="N27" s="26">
        <v>10</v>
      </c>
      <c r="O27" s="27">
        <v>20</v>
      </c>
      <c r="P27" s="27">
        <v>20</v>
      </c>
      <c r="Q27" s="27">
        <v>20</v>
      </c>
      <c r="R27" s="27">
        <v>50</v>
      </c>
      <c r="S27" s="27">
        <v>50</v>
      </c>
    </row>
    <row r="28" spans="1:19" x14ac:dyDescent="0.2">
      <c r="A28" t="s">
        <v>45</v>
      </c>
      <c r="B28" s="136">
        <v>2</v>
      </c>
      <c r="J28" s="26">
        <v>2</v>
      </c>
      <c r="K28" s="26">
        <v>2</v>
      </c>
      <c r="L28" s="26">
        <v>5</v>
      </c>
      <c r="M28" s="26">
        <v>5</v>
      </c>
      <c r="N28" s="26">
        <v>10</v>
      </c>
      <c r="O28" s="27">
        <v>10</v>
      </c>
      <c r="P28" s="27">
        <v>20</v>
      </c>
      <c r="Q28" s="27">
        <v>20</v>
      </c>
      <c r="R28" s="27">
        <v>50</v>
      </c>
      <c r="S28" s="27">
        <v>50</v>
      </c>
    </row>
    <row r="29" spans="1:19" x14ac:dyDescent="0.2">
      <c r="A29" t="s">
        <v>66</v>
      </c>
      <c r="B29" s="136">
        <v>1</v>
      </c>
      <c r="J29" s="26">
        <v>1</v>
      </c>
      <c r="K29" s="26">
        <v>1</v>
      </c>
      <c r="L29" s="26">
        <v>1</v>
      </c>
      <c r="M29" s="26">
        <v>1</v>
      </c>
      <c r="N29" s="26">
        <v>2</v>
      </c>
      <c r="O29" s="27">
        <v>2</v>
      </c>
      <c r="P29" s="27">
        <v>5</v>
      </c>
      <c r="Q29" s="27">
        <v>10</v>
      </c>
      <c r="R29" s="27">
        <v>10</v>
      </c>
      <c r="S29" s="27">
        <v>20</v>
      </c>
    </row>
    <row r="30" spans="1:19" x14ac:dyDescent="0.2">
      <c r="A30" t="s">
        <v>49</v>
      </c>
      <c r="B30" s="136">
        <v>10</v>
      </c>
      <c r="J30" s="26">
        <v>5</v>
      </c>
      <c r="K30" s="26">
        <v>10</v>
      </c>
      <c r="L30" s="26">
        <v>20</v>
      </c>
      <c r="M30" s="26">
        <v>20</v>
      </c>
      <c r="N30" s="26">
        <v>30</v>
      </c>
      <c r="O30" s="27">
        <v>50</v>
      </c>
      <c r="P30" s="27">
        <v>80</v>
      </c>
      <c r="Q30" s="27">
        <v>80</v>
      </c>
      <c r="R30" s="27">
        <v>100</v>
      </c>
      <c r="S30" s="27">
        <v>100</v>
      </c>
    </row>
    <row r="31" spans="1:19" x14ac:dyDescent="0.2">
      <c r="A31" t="s">
        <v>46</v>
      </c>
      <c r="B31" s="136">
        <v>2</v>
      </c>
      <c r="J31" s="26">
        <v>2</v>
      </c>
      <c r="K31" s="26">
        <v>2</v>
      </c>
      <c r="L31" s="26">
        <v>5</v>
      </c>
      <c r="M31" s="26">
        <v>5</v>
      </c>
      <c r="N31" s="26">
        <v>10</v>
      </c>
      <c r="O31" s="27">
        <v>10</v>
      </c>
      <c r="P31" s="27">
        <v>20</v>
      </c>
      <c r="Q31" s="27">
        <v>20</v>
      </c>
      <c r="R31" s="27">
        <v>50</v>
      </c>
      <c r="S31" s="27">
        <v>50</v>
      </c>
    </row>
    <row r="32" spans="1:19" x14ac:dyDescent="0.2">
      <c r="A32" t="s">
        <v>86</v>
      </c>
      <c r="B32" s="136">
        <v>4</v>
      </c>
      <c r="J32" s="26">
        <v>5</v>
      </c>
      <c r="K32" s="26">
        <v>5</v>
      </c>
      <c r="L32" s="26">
        <v>10</v>
      </c>
      <c r="M32" s="26">
        <v>10</v>
      </c>
      <c r="N32" s="26">
        <v>20</v>
      </c>
      <c r="O32" s="27">
        <v>20</v>
      </c>
      <c r="P32" s="27">
        <v>50</v>
      </c>
      <c r="Q32" s="27">
        <v>50</v>
      </c>
      <c r="R32" s="27">
        <v>100</v>
      </c>
      <c r="S32" s="27">
        <v>100</v>
      </c>
    </row>
    <row r="33" spans="1:19" x14ac:dyDescent="0.2">
      <c r="A33" t="s">
        <v>141</v>
      </c>
      <c r="B33" s="136">
        <v>10</v>
      </c>
      <c r="J33" s="26">
        <v>5</v>
      </c>
      <c r="K33" s="26">
        <v>10</v>
      </c>
      <c r="L33" s="26">
        <v>20</v>
      </c>
      <c r="M33" s="26">
        <v>20</v>
      </c>
      <c r="N33" s="26">
        <v>30</v>
      </c>
      <c r="O33" s="27">
        <v>50</v>
      </c>
      <c r="P33" s="27">
        <v>80</v>
      </c>
      <c r="Q33" s="27">
        <v>80</v>
      </c>
      <c r="R33" s="27">
        <v>100</v>
      </c>
      <c r="S33" s="27">
        <v>100</v>
      </c>
    </row>
    <row r="34" spans="1:19" x14ac:dyDescent="0.2">
      <c r="A34" t="s">
        <v>17</v>
      </c>
      <c r="B34" s="136">
        <v>1</v>
      </c>
      <c r="N34" s="26">
        <v>1</v>
      </c>
      <c r="O34" s="27">
        <v>2</v>
      </c>
      <c r="P34" s="27">
        <v>5</v>
      </c>
      <c r="Q34" s="27">
        <v>10</v>
      </c>
      <c r="R34" s="27">
        <v>10</v>
      </c>
      <c r="S34" s="27">
        <v>20</v>
      </c>
    </row>
    <row r="35" spans="1:19" x14ac:dyDescent="0.2">
      <c r="A35" t="s">
        <v>26</v>
      </c>
      <c r="B35" s="136">
        <v>2</v>
      </c>
      <c r="J35" s="26">
        <v>2</v>
      </c>
      <c r="K35" s="26">
        <v>5</v>
      </c>
      <c r="L35" s="26">
        <v>5</v>
      </c>
      <c r="M35" s="26">
        <v>10</v>
      </c>
      <c r="N35" s="26">
        <v>10</v>
      </c>
      <c r="O35" s="27">
        <v>20</v>
      </c>
      <c r="P35" s="27">
        <v>20</v>
      </c>
      <c r="Q35" s="27">
        <v>20</v>
      </c>
      <c r="R35" s="27">
        <v>50</v>
      </c>
      <c r="S35" s="27">
        <v>50</v>
      </c>
    </row>
    <row r="36" spans="1:19" x14ac:dyDescent="0.2">
      <c r="A36" t="s">
        <v>120</v>
      </c>
      <c r="B36" s="136">
        <v>2</v>
      </c>
      <c r="J36" s="26">
        <v>2</v>
      </c>
      <c r="K36" s="26">
        <v>5</v>
      </c>
      <c r="L36" s="26">
        <v>5</v>
      </c>
      <c r="M36" s="26">
        <v>10</v>
      </c>
      <c r="N36" s="26">
        <v>10</v>
      </c>
      <c r="O36" s="27">
        <v>20</v>
      </c>
      <c r="P36" s="27">
        <v>20</v>
      </c>
      <c r="Q36" s="27">
        <v>20</v>
      </c>
      <c r="R36" s="27">
        <v>50</v>
      </c>
      <c r="S36" s="27">
        <v>50</v>
      </c>
    </row>
    <row r="37" spans="1:19" x14ac:dyDescent="0.2">
      <c r="A37" t="s">
        <v>27</v>
      </c>
      <c r="B37" s="136">
        <v>2</v>
      </c>
      <c r="J37" s="26">
        <v>2</v>
      </c>
      <c r="K37" s="26">
        <v>5</v>
      </c>
      <c r="L37" s="26">
        <v>5</v>
      </c>
      <c r="M37" s="26">
        <v>10</v>
      </c>
      <c r="N37" s="26">
        <v>10</v>
      </c>
      <c r="O37" s="27">
        <v>20</v>
      </c>
      <c r="P37" s="27">
        <v>20</v>
      </c>
      <c r="Q37" s="27">
        <v>20</v>
      </c>
      <c r="R37" s="27">
        <v>50</v>
      </c>
      <c r="S37" s="27">
        <v>50</v>
      </c>
    </row>
    <row r="38" spans="1:19" x14ac:dyDescent="0.2">
      <c r="A38" t="s">
        <v>18</v>
      </c>
      <c r="B38" s="136">
        <v>1</v>
      </c>
      <c r="N38" s="26">
        <v>1</v>
      </c>
      <c r="O38" s="27">
        <v>2</v>
      </c>
      <c r="P38" s="27">
        <v>5</v>
      </c>
      <c r="Q38" s="27">
        <v>10</v>
      </c>
      <c r="R38" s="27">
        <v>10</v>
      </c>
      <c r="S38" s="27">
        <v>20</v>
      </c>
    </row>
    <row r="39" spans="1:19" x14ac:dyDescent="0.2">
      <c r="A39" t="s">
        <v>38</v>
      </c>
      <c r="B39" s="136">
        <v>1</v>
      </c>
      <c r="N39" s="26">
        <v>1</v>
      </c>
      <c r="O39" s="27">
        <v>2</v>
      </c>
      <c r="P39" s="27">
        <v>5</v>
      </c>
      <c r="Q39" s="27">
        <v>10</v>
      </c>
      <c r="R39" s="27">
        <v>10</v>
      </c>
      <c r="S39" s="27">
        <v>20</v>
      </c>
    </row>
    <row r="40" spans="1:19" x14ac:dyDescent="0.2">
      <c r="A40" t="s">
        <v>44</v>
      </c>
      <c r="B40" s="136">
        <v>10</v>
      </c>
      <c r="G40" s="26">
        <v>2</v>
      </c>
      <c r="H40" s="26">
        <v>5</v>
      </c>
      <c r="I40" s="26">
        <v>10</v>
      </c>
      <c r="J40" s="26">
        <v>10</v>
      </c>
      <c r="K40" s="26">
        <v>20</v>
      </c>
      <c r="L40" s="26">
        <v>20</v>
      </c>
      <c r="M40" s="26">
        <v>30</v>
      </c>
      <c r="N40" s="26">
        <v>50</v>
      </c>
      <c r="O40" s="27">
        <v>50</v>
      </c>
      <c r="P40" s="27">
        <v>100</v>
      </c>
      <c r="Q40" s="27">
        <v>100</v>
      </c>
      <c r="R40" s="27">
        <v>150</v>
      </c>
      <c r="S40" s="27">
        <v>200</v>
      </c>
    </row>
    <row r="41" spans="1:19" x14ac:dyDescent="0.2">
      <c r="A41" t="s">
        <v>1098</v>
      </c>
      <c r="B41" s="136">
        <v>4</v>
      </c>
      <c r="J41" s="26">
        <v>5</v>
      </c>
      <c r="K41" s="26">
        <v>5</v>
      </c>
      <c r="L41" s="26">
        <v>10</v>
      </c>
      <c r="M41" s="26">
        <v>10</v>
      </c>
      <c r="N41" s="26">
        <v>20</v>
      </c>
      <c r="O41" s="27">
        <v>20</v>
      </c>
      <c r="P41" s="27">
        <v>50</v>
      </c>
      <c r="Q41" s="27">
        <v>50</v>
      </c>
      <c r="R41" s="27">
        <v>100</v>
      </c>
      <c r="S41" s="27">
        <v>100</v>
      </c>
    </row>
    <row r="42" spans="1:19" x14ac:dyDescent="0.2">
      <c r="A42" t="s">
        <v>48</v>
      </c>
      <c r="B42" s="136">
        <v>4</v>
      </c>
      <c r="J42" s="26">
        <v>5</v>
      </c>
      <c r="K42" s="26">
        <v>5</v>
      </c>
      <c r="L42" s="26">
        <v>10</v>
      </c>
      <c r="M42" s="26">
        <v>10</v>
      </c>
      <c r="N42" s="26">
        <v>20</v>
      </c>
      <c r="O42" s="27">
        <v>20</v>
      </c>
      <c r="P42" s="27">
        <v>50</v>
      </c>
      <c r="Q42" s="27">
        <v>50</v>
      </c>
      <c r="R42" s="27">
        <v>100</v>
      </c>
      <c r="S42" s="27">
        <v>100</v>
      </c>
    </row>
    <row r="43" spans="1:19" x14ac:dyDescent="0.2">
      <c r="A43" t="s">
        <v>139</v>
      </c>
      <c r="B43" s="136">
        <v>1</v>
      </c>
      <c r="J43" s="26">
        <v>1</v>
      </c>
      <c r="K43" s="26">
        <v>1</v>
      </c>
      <c r="L43" s="26">
        <v>1</v>
      </c>
      <c r="M43" s="26">
        <v>1</v>
      </c>
      <c r="N43" s="26">
        <v>2</v>
      </c>
      <c r="O43" s="27">
        <v>2</v>
      </c>
      <c r="P43" s="27">
        <v>5</v>
      </c>
      <c r="Q43" s="27">
        <v>10</v>
      </c>
      <c r="R43" s="27">
        <v>10</v>
      </c>
      <c r="S43" s="27">
        <v>20</v>
      </c>
    </row>
    <row r="44" spans="1:19" x14ac:dyDescent="0.2">
      <c r="A44" t="s">
        <v>1095</v>
      </c>
      <c r="B44" s="136">
        <v>1</v>
      </c>
      <c r="F44" s="131"/>
      <c r="G44" s="131"/>
      <c r="H44" s="131"/>
      <c r="I44" s="131"/>
      <c r="J44" s="131"/>
      <c r="K44" s="131"/>
      <c r="L44" s="131"/>
      <c r="M44" s="131"/>
      <c r="N44" s="131">
        <v>1</v>
      </c>
      <c r="O44" s="132">
        <v>2</v>
      </c>
      <c r="P44" s="132">
        <v>5</v>
      </c>
      <c r="Q44" s="132">
        <v>10</v>
      </c>
      <c r="R44" s="132">
        <v>10</v>
      </c>
      <c r="S44" s="132">
        <v>20</v>
      </c>
    </row>
    <row r="45" spans="1:19" s="140" customFormat="1" x14ac:dyDescent="0.2">
      <c r="A45" s="140" t="s">
        <v>1096</v>
      </c>
      <c r="B45" s="141">
        <v>1</v>
      </c>
      <c r="F45" s="142"/>
      <c r="G45" s="142"/>
      <c r="H45" s="142"/>
      <c r="I45" s="142"/>
      <c r="J45" s="142">
        <v>1</v>
      </c>
      <c r="K45" s="142">
        <v>1</v>
      </c>
      <c r="L45" s="142">
        <v>2</v>
      </c>
      <c r="M45" s="142">
        <v>1</v>
      </c>
      <c r="N45" s="142">
        <v>5</v>
      </c>
      <c r="O45" s="71">
        <v>10</v>
      </c>
      <c r="P45" s="71">
        <v>10</v>
      </c>
      <c r="Q45" s="71">
        <v>20</v>
      </c>
      <c r="R45" s="71">
        <v>20</v>
      </c>
      <c r="S45" s="71">
        <v>50</v>
      </c>
    </row>
    <row r="46" spans="1:19" x14ac:dyDescent="0.2">
      <c r="A46" t="s">
        <v>19</v>
      </c>
      <c r="B46" s="136">
        <v>1</v>
      </c>
      <c r="N46" s="26">
        <v>1</v>
      </c>
      <c r="O46" s="27">
        <v>2</v>
      </c>
      <c r="P46" s="27">
        <v>5</v>
      </c>
      <c r="Q46" s="27">
        <v>10</v>
      </c>
      <c r="R46" s="27">
        <v>10</v>
      </c>
      <c r="S46" s="27">
        <v>20</v>
      </c>
    </row>
    <row r="47" spans="1:19" x14ac:dyDescent="0.2">
      <c r="A47" t="s">
        <v>122</v>
      </c>
      <c r="B47" s="136">
        <v>1</v>
      </c>
      <c r="J47" s="26">
        <v>1</v>
      </c>
      <c r="K47" s="26">
        <v>1</v>
      </c>
      <c r="L47" s="26">
        <v>1</v>
      </c>
      <c r="M47" s="26">
        <v>1</v>
      </c>
      <c r="N47" s="26">
        <v>2</v>
      </c>
      <c r="O47" s="27">
        <v>2</v>
      </c>
      <c r="P47" s="27">
        <v>5</v>
      </c>
      <c r="Q47" s="27">
        <v>10</v>
      </c>
      <c r="R47" s="27">
        <v>10</v>
      </c>
      <c r="S47" s="27">
        <v>20</v>
      </c>
    </row>
    <row r="48" spans="1:19" x14ac:dyDescent="0.2">
      <c r="A48" t="s">
        <v>29</v>
      </c>
      <c r="B48" s="136">
        <v>4</v>
      </c>
      <c r="J48" s="26">
        <v>5</v>
      </c>
      <c r="K48" s="26">
        <v>5</v>
      </c>
      <c r="L48" s="26">
        <v>10</v>
      </c>
      <c r="M48" s="26">
        <v>10</v>
      </c>
      <c r="N48" s="26">
        <v>20</v>
      </c>
      <c r="O48" s="27">
        <v>20</v>
      </c>
      <c r="P48" s="27">
        <v>50</v>
      </c>
      <c r="Q48" s="27">
        <v>50</v>
      </c>
      <c r="R48" s="27">
        <v>100</v>
      </c>
      <c r="S48" s="27">
        <v>100</v>
      </c>
    </row>
    <row r="49" spans="1:19" x14ac:dyDescent="0.2">
      <c r="A49" t="s">
        <v>36</v>
      </c>
      <c r="B49" s="136">
        <v>2</v>
      </c>
      <c r="J49" s="26">
        <v>2</v>
      </c>
      <c r="K49" s="26">
        <v>5</v>
      </c>
      <c r="L49" s="26">
        <v>5</v>
      </c>
      <c r="M49" s="26">
        <v>10</v>
      </c>
      <c r="N49" s="26">
        <v>10</v>
      </c>
      <c r="O49" s="27">
        <v>20</v>
      </c>
      <c r="P49" s="27">
        <v>20</v>
      </c>
      <c r="Q49" s="27">
        <v>50</v>
      </c>
      <c r="R49" s="27">
        <v>50</v>
      </c>
      <c r="S49" s="27">
        <v>50</v>
      </c>
    </row>
    <row r="50" spans="1:19" x14ac:dyDescent="0.2">
      <c r="A50" t="s">
        <v>69</v>
      </c>
      <c r="B50" s="136">
        <v>2</v>
      </c>
      <c r="J50" s="26">
        <v>2</v>
      </c>
      <c r="K50" s="26">
        <v>2</v>
      </c>
      <c r="L50" s="26">
        <v>5</v>
      </c>
      <c r="M50" s="26">
        <v>5</v>
      </c>
      <c r="N50" s="26">
        <v>10</v>
      </c>
      <c r="O50" s="27">
        <v>10</v>
      </c>
      <c r="P50" s="27">
        <v>20</v>
      </c>
      <c r="Q50" s="27">
        <v>20</v>
      </c>
      <c r="R50" s="27">
        <v>50</v>
      </c>
      <c r="S50" s="27">
        <v>50</v>
      </c>
    </row>
    <row r="51" spans="1:19" x14ac:dyDescent="0.2">
      <c r="A51" t="s">
        <v>68</v>
      </c>
      <c r="B51" s="136">
        <v>8</v>
      </c>
      <c r="J51" s="26">
        <v>5</v>
      </c>
      <c r="K51" s="26">
        <v>5</v>
      </c>
      <c r="L51" s="26">
        <v>10</v>
      </c>
      <c r="M51" s="26">
        <v>10</v>
      </c>
      <c r="N51" s="26">
        <v>20</v>
      </c>
      <c r="O51" s="27">
        <v>20</v>
      </c>
      <c r="P51" s="27">
        <v>50</v>
      </c>
      <c r="Q51" s="27">
        <v>50</v>
      </c>
      <c r="R51" s="27">
        <v>100</v>
      </c>
      <c r="S51" s="27">
        <v>100</v>
      </c>
    </row>
    <row r="52" spans="1:19" x14ac:dyDescent="0.2">
      <c r="A52" t="s">
        <v>28</v>
      </c>
      <c r="B52" s="136">
        <v>2</v>
      </c>
      <c r="J52" s="26">
        <v>2</v>
      </c>
      <c r="K52" s="26">
        <v>5</v>
      </c>
      <c r="L52" s="26">
        <v>5</v>
      </c>
      <c r="M52" s="26">
        <v>10</v>
      </c>
      <c r="N52" s="26">
        <v>10</v>
      </c>
      <c r="O52" s="27">
        <v>20</v>
      </c>
      <c r="P52" s="27">
        <v>20</v>
      </c>
      <c r="Q52" s="27">
        <v>20</v>
      </c>
      <c r="R52" s="27">
        <v>50</v>
      </c>
      <c r="S52" s="27">
        <v>50</v>
      </c>
    </row>
    <row r="53" spans="1:19" x14ac:dyDescent="0.2">
      <c r="A53" t="s">
        <v>25</v>
      </c>
      <c r="B53" s="136">
        <v>1</v>
      </c>
      <c r="J53" s="26">
        <v>1</v>
      </c>
      <c r="K53" s="26">
        <v>1</v>
      </c>
      <c r="L53" s="26">
        <v>1</v>
      </c>
      <c r="M53" s="26">
        <v>2</v>
      </c>
      <c r="N53" s="26">
        <v>2</v>
      </c>
      <c r="O53" s="27">
        <v>2</v>
      </c>
      <c r="P53" s="27">
        <v>5</v>
      </c>
      <c r="Q53" s="27">
        <v>5</v>
      </c>
      <c r="R53" s="27">
        <v>10</v>
      </c>
      <c r="S53" s="27">
        <v>10</v>
      </c>
    </row>
    <row r="54" spans="1:19" x14ac:dyDescent="0.2">
      <c r="A54" t="s">
        <v>1097</v>
      </c>
      <c r="B54" s="136">
        <v>4</v>
      </c>
      <c r="J54" s="26">
        <v>5</v>
      </c>
      <c r="K54" s="26">
        <v>5</v>
      </c>
      <c r="L54" s="26">
        <v>10</v>
      </c>
      <c r="M54" s="26">
        <v>10</v>
      </c>
      <c r="N54" s="26">
        <v>20</v>
      </c>
      <c r="O54" s="27">
        <v>20</v>
      </c>
      <c r="P54" s="27">
        <v>50</v>
      </c>
      <c r="Q54" s="27">
        <v>50</v>
      </c>
      <c r="R54" s="27">
        <v>100</v>
      </c>
      <c r="S54" s="27">
        <v>100</v>
      </c>
    </row>
    <row r="55" spans="1:19" x14ac:dyDescent="0.2">
      <c r="A55" t="s">
        <v>87</v>
      </c>
      <c r="B55" s="136">
        <v>2</v>
      </c>
      <c r="J55" s="26">
        <v>2</v>
      </c>
      <c r="K55" s="26">
        <v>5</v>
      </c>
      <c r="L55" s="26">
        <v>5</v>
      </c>
      <c r="M55" s="26">
        <v>10</v>
      </c>
      <c r="N55" s="26">
        <v>10</v>
      </c>
      <c r="O55" s="27">
        <v>10</v>
      </c>
      <c r="P55" s="27">
        <v>20</v>
      </c>
      <c r="Q55" s="27">
        <v>20</v>
      </c>
      <c r="R55" s="27">
        <v>50</v>
      </c>
      <c r="S55" s="27">
        <v>50</v>
      </c>
    </row>
    <row r="56" spans="1:19" x14ac:dyDescent="0.2">
      <c r="A56" t="s">
        <v>84</v>
      </c>
      <c r="B56" s="136">
        <v>2</v>
      </c>
      <c r="J56" s="26">
        <v>2</v>
      </c>
      <c r="K56" s="26">
        <v>2</v>
      </c>
      <c r="L56" s="26">
        <v>5</v>
      </c>
      <c r="M56" s="26">
        <v>5</v>
      </c>
      <c r="N56" s="26">
        <v>10</v>
      </c>
      <c r="O56" s="27">
        <v>10</v>
      </c>
      <c r="P56" s="27">
        <v>20</v>
      </c>
      <c r="Q56" s="27">
        <v>20</v>
      </c>
      <c r="R56" s="27">
        <v>50</v>
      </c>
      <c r="S56" s="27">
        <v>50</v>
      </c>
    </row>
    <row r="57" spans="1:19" x14ac:dyDescent="0.2">
      <c r="A57" t="s">
        <v>20</v>
      </c>
      <c r="B57" s="136">
        <v>1</v>
      </c>
      <c r="N57" s="26">
        <v>1</v>
      </c>
      <c r="O57" s="27">
        <v>2</v>
      </c>
      <c r="P57" s="27">
        <v>5</v>
      </c>
      <c r="Q57" s="27">
        <v>10</v>
      </c>
      <c r="R57" s="27">
        <v>10</v>
      </c>
      <c r="S57" s="27">
        <v>20</v>
      </c>
    </row>
    <row r="58" spans="1:19" x14ac:dyDescent="0.2">
      <c r="A58" t="s">
        <v>121</v>
      </c>
      <c r="B58" s="136">
        <v>2</v>
      </c>
      <c r="J58" s="26">
        <v>2</v>
      </c>
      <c r="K58" s="26">
        <v>5</v>
      </c>
      <c r="L58" s="26">
        <v>5</v>
      </c>
      <c r="M58" s="26">
        <v>10</v>
      </c>
      <c r="N58" s="26">
        <v>10</v>
      </c>
      <c r="O58" s="27">
        <v>20</v>
      </c>
      <c r="P58" s="27">
        <v>20</v>
      </c>
      <c r="Q58" s="27">
        <v>20</v>
      </c>
      <c r="R58" s="27">
        <v>50</v>
      </c>
      <c r="S58" s="27">
        <v>50</v>
      </c>
    </row>
    <row r="59" spans="1:19" s="140" customFormat="1" x14ac:dyDescent="0.2">
      <c r="A59" s="140" t="s">
        <v>1099</v>
      </c>
      <c r="B59" s="141">
        <v>2</v>
      </c>
      <c r="F59" s="142"/>
      <c r="G59" s="142"/>
      <c r="H59" s="142"/>
      <c r="I59" s="142"/>
      <c r="J59" s="142">
        <v>2</v>
      </c>
      <c r="K59" s="142">
        <v>2</v>
      </c>
      <c r="L59" s="142">
        <v>5</v>
      </c>
      <c r="M59" s="142">
        <v>5</v>
      </c>
      <c r="N59" s="142">
        <v>10</v>
      </c>
      <c r="O59" s="71">
        <v>10</v>
      </c>
      <c r="P59" s="71">
        <v>20</v>
      </c>
      <c r="Q59" s="71">
        <v>20</v>
      </c>
      <c r="R59" s="71">
        <v>50</v>
      </c>
      <c r="S59" s="71">
        <v>50</v>
      </c>
    </row>
    <row r="60" spans="1:19" x14ac:dyDescent="0.2">
      <c r="A60" t="s">
        <v>61</v>
      </c>
      <c r="B60" s="136">
        <v>2</v>
      </c>
      <c r="J60" s="26">
        <v>2</v>
      </c>
      <c r="K60" s="26">
        <v>5</v>
      </c>
      <c r="L60" s="26">
        <v>5</v>
      </c>
      <c r="M60" s="26">
        <v>10</v>
      </c>
      <c r="N60" s="26">
        <v>10</v>
      </c>
      <c r="O60" s="27">
        <v>20</v>
      </c>
      <c r="P60" s="27">
        <v>20</v>
      </c>
      <c r="Q60" s="27">
        <v>20</v>
      </c>
      <c r="R60" s="27">
        <v>50</v>
      </c>
      <c r="S60" s="27">
        <v>50</v>
      </c>
    </row>
    <row r="61" spans="1:19" x14ac:dyDescent="0.2">
      <c r="B61" s="136"/>
    </row>
    <row r="62" spans="1:19" x14ac:dyDescent="0.2">
      <c r="A62" t="s">
        <v>63</v>
      </c>
      <c r="B62" s="136">
        <v>4</v>
      </c>
      <c r="G62" s="26">
        <v>1</v>
      </c>
      <c r="H62" s="26">
        <v>1</v>
      </c>
      <c r="I62" s="26">
        <v>2</v>
      </c>
      <c r="J62" s="26">
        <v>2</v>
      </c>
      <c r="K62" s="26">
        <v>5</v>
      </c>
      <c r="L62" s="26">
        <v>10</v>
      </c>
      <c r="M62" s="26">
        <v>20</v>
      </c>
      <c r="N62" s="26">
        <v>50</v>
      </c>
      <c r="O62" s="27">
        <v>50</v>
      </c>
      <c r="P62" s="27">
        <v>100</v>
      </c>
      <c r="Q62" s="27">
        <v>150</v>
      </c>
      <c r="R62" s="27">
        <v>150</v>
      </c>
      <c r="S62" s="27">
        <v>200</v>
      </c>
    </row>
    <row r="63" spans="1:19" x14ac:dyDescent="0.2">
      <c r="A63" t="s">
        <v>62</v>
      </c>
      <c r="B63" s="136">
        <v>4</v>
      </c>
      <c r="G63" s="26">
        <v>1</v>
      </c>
      <c r="H63" s="26">
        <v>1</v>
      </c>
      <c r="I63" s="26">
        <v>2</v>
      </c>
      <c r="J63" s="26">
        <v>2</v>
      </c>
      <c r="K63" s="26">
        <v>5</v>
      </c>
      <c r="L63" s="26">
        <v>10</v>
      </c>
      <c r="M63" s="26">
        <v>20</v>
      </c>
      <c r="N63" s="26">
        <v>50</v>
      </c>
      <c r="O63" s="27">
        <v>50</v>
      </c>
      <c r="P63" s="27">
        <v>100</v>
      </c>
      <c r="Q63" s="27">
        <v>150</v>
      </c>
      <c r="R63" s="27">
        <v>150</v>
      </c>
      <c r="S63" s="27">
        <v>200</v>
      </c>
    </row>
    <row r="64" spans="1:19" x14ac:dyDescent="0.2">
      <c r="A64" t="s">
        <v>65</v>
      </c>
      <c r="B64" s="136">
        <v>6</v>
      </c>
      <c r="G64" s="26">
        <v>1</v>
      </c>
      <c r="H64" s="26">
        <v>2</v>
      </c>
      <c r="I64" s="26">
        <v>2</v>
      </c>
      <c r="J64" s="26">
        <v>5</v>
      </c>
      <c r="K64" s="26">
        <v>5</v>
      </c>
      <c r="L64" s="26">
        <v>10</v>
      </c>
      <c r="M64" s="26">
        <v>20</v>
      </c>
      <c r="N64" s="26">
        <v>50</v>
      </c>
      <c r="O64" s="27">
        <v>100</v>
      </c>
      <c r="P64" s="27">
        <v>150</v>
      </c>
      <c r="Q64" s="27">
        <v>200</v>
      </c>
      <c r="R64" s="27">
        <v>300</v>
      </c>
      <c r="S64" s="27">
        <v>300</v>
      </c>
    </row>
    <row r="65" spans="1:19" x14ac:dyDescent="0.2">
      <c r="A65" t="s">
        <v>64</v>
      </c>
      <c r="B65" s="136">
        <v>6</v>
      </c>
      <c r="G65" s="26">
        <v>1</v>
      </c>
      <c r="H65" s="26">
        <v>2</v>
      </c>
      <c r="I65" s="26">
        <v>2</v>
      </c>
      <c r="J65" s="26">
        <v>5</v>
      </c>
      <c r="K65" s="26">
        <v>5</v>
      </c>
      <c r="L65" s="26">
        <v>10</v>
      </c>
      <c r="M65" s="26">
        <v>20</v>
      </c>
      <c r="N65" s="26">
        <v>50</v>
      </c>
      <c r="O65" s="27">
        <v>100</v>
      </c>
      <c r="P65" s="27">
        <v>150</v>
      </c>
      <c r="Q65" s="27">
        <v>200</v>
      </c>
      <c r="R65" s="27">
        <v>300</v>
      </c>
      <c r="S65" s="27">
        <v>300</v>
      </c>
    </row>
    <row r="66" spans="1:19" x14ac:dyDescent="0.2">
      <c r="A66" t="s">
        <v>51</v>
      </c>
      <c r="B66" s="136">
        <v>6</v>
      </c>
      <c r="G66" s="26">
        <v>1</v>
      </c>
      <c r="H66" s="26">
        <v>2</v>
      </c>
      <c r="I66" s="26">
        <v>2</v>
      </c>
      <c r="J66" s="26">
        <v>5</v>
      </c>
      <c r="K66" s="26">
        <v>5</v>
      </c>
      <c r="L66" s="26">
        <v>10</v>
      </c>
      <c r="M66" s="26">
        <v>20</v>
      </c>
      <c r="N66" s="26">
        <v>50</v>
      </c>
      <c r="O66" s="27">
        <v>100</v>
      </c>
      <c r="P66" s="27">
        <v>150</v>
      </c>
      <c r="Q66" s="27">
        <v>200</v>
      </c>
      <c r="R66" s="27">
        <v>300</v>
      </c>
      <c r="S66" s="27">
        <v>300</v>
      </c>
    </row>
    <row r="67" spans="1:19" x14ac:dyDescent="0.2">
      <c r="A67" t="s">
        <v>52</v>
      </c>
      <c r="B67" s="136">
        <v>6</v>
      </c>
      <c r="G67" s="26">
        <v>1</v>
      </c>
      <c r="H67" s="26">
        <v>2</v>
      </c>
      <c r="I67" s="26">
        <v>2</v>
      </c>
      <c r="J67" s="26">
        <v>5</v>
      </c>
      <c r="K67" s="26">
        <v>5</v>
      </c>
      <c r="L67" s="26">
        <v>10</v>
      </c>
      <c r="M67" s="26">
        <v>20</v>
      </c>
      <c r="N67" s="26">
        <v>50</v>
      </c>
      <c r="O67" s="27">
        <v>100</v>
      </c>
      <c r="P67" s="27">
        <v>150</v>
      </c>
      <c r="Q67" s="27">
        <v>200</v>
      </c>
      <c r="R67" s="27">
        <v>300</v>
      </c>
      <c r="S67" s="27">
        <v>300</v>
      </c>
    </row>
    <row r="68" spans="1:19" x14ac:dyDescent="0.2">
      <c r="A68" t="s">
        <v>50</v>
      </c>
      <c r="B68" s="136">
        <v>6</v>
      </c>
      <c r="G68" s="26">
        <v>1</v>
      </c>
      <c r="H68" s="26">
        <v>2</v>
      </c>
      <c r="I68" s="26">
        <v>2</v>
      </c>
      <c r="J68" s="26">
        <v>5</v>
      </c>
      <c r="K68" s="26">
        <v>5</v>
      </c>
      <c r="L68" s="26">
        <v>10</v>
      </c>
      <c r="M68" s="26">
        <v>20</v>
      </c>
      <c r="N68" s="26">
        <v>50</v>
      </c>
      <c r="O68" s="27">
        <v>100</v>
      </c>
      <c r="P68" s="27">
        <v>150</v>
      </c>
      <c r="Q68" s="27">
        <v>200</v>
      </c>
      <c r="R68" s="27">
        <v>300</v>
      </c>
      <c r="S68" s="27">
        <v>300</v>
      </c>
    </row>
    <row r="69" spans="1:19" x14ac:dyDescent="0.2">
      <c r="A69" t="s">
        <v>57</v>
      </c>
      <c r="B69" s="136">
        <v>6</v>
      </c>
      <c r="G69" s="26">
        <v>1</v>
      </c>
      <c r="H69" s="26">
        <v>2</v>
      </c>
      <c r="I69" s="26">
        <v>2</v>
      </c>
      <c r="J69" s="26">
        <v>5</v>
      </c>
      <c r="K69" s="26">
        <v>5</v>
      </c>
      <c r="L69" s="26">
        <v>10</v>
      </c>
      <c r="M69" s="26">
        <v>20</v>
      </c>
      <c r="N69" s="26">
        <v>50</v>
      </c>
      <c r="O69" s="27">
        <v>100</v>
      </c>
      <c r="P69" s="27">
        <v>150</v>
      </c>
      <c r="Q69" s="27">
        <v>200</v>
      </c>
      <c r="R69" s="27">
        <v>300</v>
      </c>
      <c r="S69" s="27">
        <v>300</v>
      </c>
    </row>
    <row r="70" spans="1:19" x14ac:dyDescent="0.2">
      <c r="A70" t="s">
        <v>11</v>
      </c>
      <c r="B70" s="136">
        <v>8</v>
      </c>
      <c r="G70" s="26">
        <v>1</v>
      </c>
      <c r="H70" s="26">
        <v>2</v>
      </c>
      <c r="I70" s="26">
        <v>2</v>
      </c>
      <c r="J70" s="26">
        <v>5</v>
      </c>
      <c r="K70" s="26">
        <v>10</v>
      </c>
      <c r="L70" s="26">
        <v>20</v>
      </c>
      <c r="M70" s="26">
        <v>50</v>
      </c>
      <c r="N70" s="26">
        <v>100</v>
      </c>
      <c r="O70" s="27">
        <v>150</v>
      </c>
      <c r="P70" s="27">
        <v>200</v>
      </c>
      <c r="Q70" s="27">
        <v>300</v>
      </c>
      <c r="R70" s="27">
        <v>300</v>
      </c>
      <c r="S70" s="27">
        <v>400</v>
      </c>
    </row>
    <row r="71" spans="1:19" x14ac:dyDescent="0.2">
      <c r="A71" t="s">
        <v>13</v>
      </c>
      <c r="B71" s="136">
        <v>4</v>
      </c>
      <c r="C71" s="27">
        <v>1</v>
      </c>
      <c r="D71" s="27">
        <v>2</v>
      </c>
      <c r="E71" s="27">
        <v>10</v>
      </c>
      <c r="F71" s="26">
        <v>30</v>
      </c>
      <c r="G71" s="26">
        <v>50</v>
      </c>
      <c r="H71" s="26">
        <v>100</v>
      </c>
      <c r="I71" s="26">
        <v>150</v>
      </c>
    </row>
    <row r="72" spans="1:19" x14ac:dyDescent="0.2">
      <c r="A72" t="s">
        <v>12</v>
      </c>
      <c r="B72" s="136">
        <v>2</v>
      </c>
      <c r="C72" s="27">
        <v>1</v>
      </c>
      <c r="D72" s="27">
        <v>2</v>
      </c>
      <c r="E72" s="27">
        <v>10</v>
      </c>
      <c r="F72" s="26">
        <v>30</v>
      </c>
      <c r="G72" s="26">
        <v>50</v>
      </c>
      <c r="H72" s="26">
        <v>100</v>
      </c>
      <c r="I72" s="26">
        <v>150</v>
      </c>
    </row>
    <row r="73" spans="1:19" x14ac:dyDescent="0.2">
      <c r="A73" t="s">
        <v>55</v>
      </c>
      <c r="B73" s="136">
        <v>6</v>
      </c>
      <c r="G73" s="26">
        <v>1</v>
      </c>
      <c r="H73" s="26">
        <v>2</v>
      </c>
      <c r="I73" s="26">
        <v>2</v>
      </c>
      <c r="J73" s="26">
        <v>5</v>
      </c>
      <c r="K73" s="26">
        <v>5</v>
      </c>
      <c r="L73" s="26">
        <v>10</v>
      </c>
      <c r="M73" s="26">
        <v>20</v>
      </c>
      <c r="N73" s="26">
        <v>50</v>
      </c>
      <c r="O73" s="27">
        <v>100</v>
      </c>
      <c r="P73" s="27">
        <v>150</v>
      </c>
      <c r="Q73" s="27">
        <v>200</v>
      </c>
      <c r="R73" s="27">
        <v>300</v>
      </c>
      <c r="S73" s="27">
        <v>300</v>
      </c>
    </row>
    <row r="74" spans="1:19" x14ac:dyDescent="0.2">
      <c r="A74" t="s">
        <v>10</v>
      </c>
      <c r="B74" s="136">
        <v>2</v>
      </c>
      <c r="G74" s="26">
        <v>1</v>
      </c>
      <c r="H74" s="26">
        <v>1</v>
      </c>
      <c r="I74" s="26">
        <v>1</v>
      </c>
      <c r="J74" s="26">
        <v>2</v>
      </c>
      <c r="K74" s="26">
        <v>2</v>
      </c>
      <c r="L74" s="26">
        <v>5</v>
      </c>
      <c r="M74" s="26">
        <v>10</v>
      </c>
      <c r="N74" s="26">
        <v>20</v>
      </c>
      <c r="O74" s="27">
        <v>50</v>
      </c>
      <c r="P74" s="27">
        <v>100</v>
      </c>
      <c r="Q74" s="27">
        <v>100</v>
      </c>
      <c r="R74" s="27">
        <v>150</v>
      </c>
      <c r="S74" s="27">
        <v>150</v>
      </c>
    </row>
    <row r="75" spans="1:19" x14ac:dyDescent="0.2">
      <c r="A75" t="s">
        <v>9</v>
      </c>
      <c r="B75" s="136">
        <v>2</v>
      </c>
      <c r="G75" s="26">
        <v>1</v>
      </c>
      <c r="H75" s="26">
        <v>1</v>
      </c>
      <c r="I75" s="26">
        <v>1</v>
      </c>
      <c r="J75" s="26">
        <v>2</v>
      </c>
      <c r="K75" s="26">
        <v>2</v>
      </c>
      <c r="L75" s="26">
        <v>5</v>
      </c>
      <c r="M75" s="26">
        <v>10</v>
      </c>
      <c r="N75" s="26">
        <v>20</v>
      </c>
      <c r="O75" s="27">
        <v>50</v>
      </c>
      <c r="P75" s="27">
        <v>100</v>
      </c>
      <c r="Q75" s="27">
        <v>100</v>
      </c>
      <c r="R75" s="27">
        <v>150</v>
      </c>
      <c r="S75" s="27">
        <v>150</v>
      </c>
    </row>
    <row r="76" spans="1:19" x14ac:dyDescent="0.2">
      <c r="A76" t="s">
        <v>115</v>
      </c>
      <c r="B76" s="136">
        <v>4</v>
      </c>
      <c r="G76" s="26">
        <v>1</v>
      </c>
      <c r="H76" s="26">
        <v>1</v>
      </c>
      <c r="I76" s="26">
        <v>2</v>
      </c>
      <c r="J76" s="26">
        <v>2</v>
      </c>
      <c r="K76" s="26">
        <v>5</v>
      </c>
      <c r="L76" s="26">
        <v>10</v>
      </c>
      <c r="M76" s="26">
        <v>20</v>
      </c>
      <c r="N76" s="26">
        <v>50</v>
      </c>
      <c r="O76" s="27">
        <v>50</v>
      </c>
      <c r="P76" s="27">
        <v>100</v>
      </c>
      <c r="Q76" s="27">
        <v>150</v>
      </c>
      <c r="R76" s="27">
        <v>150</v>
      </c>
      <c r="S76" s="27">
        <v>200</v>
      </c>
    </row>
    <row r="77" spans="1:19" x14ac:dyDescent="0.2">
      <c r="A77" t="s">
        <v>53</v>
      </c>
      <c r="B77" s="136">
        <v>8</v>
      </c>
      <c r="G77" s="26">
        <v>1</v>
      </c>
      <c r="H77" s="26">
        <v>2</v>
      </c>
      <c r="I77" s="26">
        <v>2</v>
      </c>
      <c r="J77" s="26">
        <v>5</v>
      </c>
      <c r="K77" s="26">
        <v>10</v>
      </c>
      <c r="L77" s="26">
        <v>20</v>
      </c>
      <c r="M77" s="26">
        <v>50</v>
      </c>
      <c r="N77" s="26">
        <v>100</v>
      </c>
      <c r="O77" s="27">
        <v>150</v>
      </c>
      <c r="P77" s="27">
        <v>200</v>
      </c>
      <c r="Q77" s="27">
        <v>300</v>
      </c>
      <c r="R77" s="27">
        <v>300</v>
      </c>
      <c r="S77" s="27">
        <v>400</v>
      </c>
    </row>
    <row r="78" spans="1:19" x14ac:dyDescent="0.2">
      <c r="A78" t="s">
        <v>54</v>
      </c>
      <c r="B78" s="136">
        <v>8</v>
      </c>
      <c r="G78" s="26">
        <v>1</v>
      </c>
      <c r="H78" s="26">
        <v>2</v>
      </c>
      <c r="I78" s="26">
        <v>2</v>
      </c>
      <c r="J78" s="26">
        <v>5</v>
      </c>
      <c r="K78" s="26">
        <v>10</v>
      </c>
      <c r="L78" s="26">
        <v>20</v>
      </c>
      <c r="M78" s="26">
        <v>50</v>
      </c>
      <c r="N78" s="26">
        <v>100</v>
      </c>
      <c r="O78" s="27">
        <v>150</v>
      </c>
      <c r="P78" s="27">
        <v>200</v>
      </c>
      <c r="Q78" s="27">
        <v>300</v>
      </c>
      <c r="R78" s="27">
        <v>300</v>
      </c>
      <c r="S78" s="27">
        <v>400</v>
      </c>
    </row>
    <row r="79" spans="1:19" x14ac:dyDescent="0.2">
      <c r="A79" t="s">
        <v>116</v>
      </c>
      <c r="B79" s="136">
        <v>4</v>
      </c>
      <c r="G79" s="26">
        <v>1</v>
      </c>
      <c r="H79" s="26">
        <v>1</v>
      </c>
      <c r="I79" s="26">
        <v>2</v>
      </c>
      <c r="J79" s="26">
        <v>2</v>
      </c>
      <c r="K79" s="26">
        <v>5</v>
      </c>
      <c r="L79" s="26">
        <v>10</v>
      </c>
      <c r="M79" s="26">
        <v>20</v>
      </c>
      <c r="N79" s="26">
        <v>50</v>
      </c>
      <c r="O79" s="27">
        <v>50</v>
      </c>
      <c r="P79" s="27">
        <v>100</v>
      </c>
      <c r="Q79" s="27">
        <v>150</v>
      </c>
      <c r="R79" s="27">
        <v>150</v>
      </c>
      <c r="S79" s="27">
        <v>200</v>
      </c>
    </row>
    <row r="80" spans="1:19" x14ac:dyDescent="0.2">
      <c r="A80" t="s">
        <v>117</v>
      </c>
      <c r="B80" s="136">
        <v>6</v>
      </c>
      <c r="G80" s="26">
        <v>1</v>
      </c>
      <c r="H80" s="26">
        <v>2</v>
      </c>
      <c r="I80" s="26">
        <v>2</v>
      </c>
      <c r="J80" s="26">
        <v>5</v>
      </c>
      <c r="K80" s="26">
        <v>5</v>
      </c>
      <c r="L80" s="26">
        <v>10</v>
      </c>
      <c r="M80" s="26">
        <v>20</v>
      </c>
      <c r="N80" s="26">
        <v>50</v>
      </c>
      <c r="O80" s="27">
        <v>100</v>
      </c>
      <c r="P80" s="27">
        <v>150</v>
      </c>
      <c r="Q80" s="27">
        <v>200</v>
      </c>
      <c r="R80" s="27">
        <v>300</v>
      </c>
      <c r="S80" s="27">
        <v>300</v>
      </c>
    </row>
    <row r="81" spans="1:21" x14ac:dyDescent="0.2">
      <c r="A81" t="s">
        <v>118</v>
      </c>
      <c r="B81" s="136">
        <v>4</v>
      </c>
      <c r="G81" s="26">
        <v>1</v>
      </c>
      <c r="H81" s="26">
        <v>1</v>
      </c>
      <c r="I81" s="26">
        <v>2</v>
      </c>
      <c r="J81" s="26">
        <v>2</v>
      </c>
      <c r="K81" s="26">
        <v>5</v>
      </c>
      <c r="L81" s="26">
        <v>10</v>
      </c>
      <c r="M81" s="26">
        <v>20</v>
      </c>
      <c r="N81" s="26">
        <v>50</v>
      </c>
      <c r="O81" s="27">
        <v>50</v>
      </c>
      <c r="P81" s="27">
        <v>100</v>
      </c>
      <c r="Q81" s="27">
        <v>150</v>
      </c>
      <c r="R81" s="27">
        <v>150</v>
      </c>
      <c r="S81" s="27">
        <v>200</v>
      </c>
    </row>
    <row r="82" spans="1:21" ht="13.5" thickBot="1" x14ac:dyDescent="0.25">
      <c r="A82" t="s">
        <v>56</v>
      </c>
      <c r="B82" s="139">
        <v>2</v>
      </c>
      <c r="G82" s="26">
        <v>1</v>
      </c>
      <c r="H82" s="26">
        <v>1</v>
      </c>
      <c r="I82" s="26">
        <v>1</v>
      </c>
      <c r="J82" s="26">
        <v>2</v>
      </c>
      <c r="K82" s="26">
        <v>2</v>
      </c>
      <c r="L82" s="26">
        <v>5</v>
      </c>
      <c r="M82" s="26">
        <v>10</v>
      </c>
      <c r="N82" s="26">
        <v>20</v>
      </c>
      <c r="O82" s="27">
        <v>50</v>
      </c>
      <c r="P82" s="27">
        <v>100</v>
      </c>
      <c r="Q82" s="27">
        <v>100</v>
      </c>
      <c r="R82" s="27">
        <v>150</v>
      </c>
      <c r="S82" s="27">
        <v>150</v>
      </c>
    </row>
    <row r="83" spans="1:21" x14ac:dyDescent="0.2">
      <c r="U83" t="s">
        <v>1111</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335"/>
  <sheetViews>
    <sheetView topLeftCell="G1" zoomScale="70" zoomScaleNormal="70" workbookViewId="0">
      <pane ySplit="1" topLeftCell="A227" activePane="bottomLeft" state="frozen"/>
      <selection pane="bottomLeft" activeCell="S270" sqref="S270"/>
    </sheetView>
  </sheetViews>
  <sheetFormatPr baseColWidth="10" defaultColWidth="11.42578125" defaultRowHeight="15" x14ac:dyDescent="0.25"/>
  <cols>
    <col min="1" max="1" width="27.140625" style="39" customWidth="1"/>
    <col min="2" max="2" width="8.5703125" style="43" customWidth="1"/>
    <col min="3" max="3" width="9.140625" style="43" bestFit="1" customWidth="1"/>
    <col min="4" max="4" width="12.140625" style="43" bestFit="1" customWidth="1"/>
    <col min="5" max="5" width="11.42578125" style="43" customWidth="1"/>
    <col min="6" max="6" width="18.5703125" style="44" customWidth="1"/>
    <col min="7" max="9" width="18.5703125" style="43" customWidth="1"/>
    <col min="10" max="10" width="19.5703125" style="43" customWidth="1"/>
    <col min="11" max="11" width="18.5703125" style="45" customWidth="1"/>
    <col min="12" max="12" width="14" style="43" hidden="1" customWidth="1"/>
    <col min="13" max="13" width="5.7109375" style="43" hidden="1" customWidth="1"/>
    <col min="14" max="16" width="18.5703125" style="39" hidden="1" customWidth="1"/>
    <col min="17" max="17" width="64.85546875" style="42" bestFit="1" customWidth="1"/>
    <col min="18" max="18" width="157.7109375" style="39" bestFit="1" customWidth="1"/>
    <col min="19" max="16384" width="11.42578125" style="39"/>
  </cols>
  <sheetData>
    <row r="1" spans="1:19" s="32" customFormat="1" ht="12.75" x14ac:dyDescent="0.2">
      <c r="A1" s="32" t="s">
        <v>145</v>
      </c>
      <c r="B1" s="32" t="s">
        <v>147</v>
      </c>
      <c r="C1" s="32" t="s">
        <v>124</v>
      </c>
      <c r="D1" s="32" t="s">
        <v>1071</v>
      </c>
      <c r="E1" s="32" t="s">
        <v>146</v>
      </c>
      <c r="F1" s="33" t="s">
        <v>148</v>
      </c>
      <c r="G1" s="32" t="s">
        <v>149</v>
      </c>
      <c r="H1" s="32" t="s">
        <v>75</v>
      </c>
      <c r="I1" s="32" t="s">
        <v>150</v>
      </c>
      <c r="J1" s="32" t="s">
        <v>151</v>
      </c>
      <c r="K1" s="32" t="s">
        <v>76</v>
      </c>
      <c r="L1" s="32" t="s">
        <v>73</v>
      </c>
      <c r="N1" s="32" t="s">
        <v>77</v>
      </c>
      <c r="O1" s="32" t="s">
        <v>74</v>
      </c>
      <c r="P1" s="32" t="s">
        <v>78</v>
      </c>
      <c r="Q1" s="34" t="s">
        <v>152</v>
      </c>
      <c r="R1" s="32" t="s">
        <v>1087</v>
      </c>
      <c r="S1" s="32" t="s">
        <v>1088</v>
      </c>
    </row>
    <row r="2" spans="1:19" s="35" customFormat="1" ht="12.75" x14ac:dyDescent="0.2">
      <c r="A2" s="35" t="s">
        <v>153</v>
      </c>
      <c r="B2" s="36">
        <v>2</v>
      </c>
      <c r="C2" s="36">
        <f>IF(OR(B2=1,B2=2),1,IF(B2=3,2,IF(B2=4,3,IF(B2=5,5,IF(B2=6,10,IF(B2=7,15,IF(B2=8,20,IF(B2=9,30,IF(B2=10,40,IF(B2=11,60,90))))))))))</f>
        <v>1</v>
      </c>
      <c r="D2" s="36" t="s">
        <v>161</v>
      </c>
      <c r="E2" s="36" t="s">
        <v>154</v>
      </c>
      <c r="F2" s="37" t="s">
        <v>155</v>
      </c>
      <c r="G2" s="36" t="s">
        <v>156</v>
      </c>
      <c r="H2" s="36" t="s">
        <v>157</v>
      </c>
      <c r="I2" s="36" t="s">
        <v>7</v>
      </c>
      <c r="J2" s="36" t="s">
        <v>158</v>
      </c>
      <c r="K2" s="36" t="s">
        <v>159</v>
      </c>
      <c r="L2" s="36" t="s">
        <v>160</v>
      </c>
      <c r="M2" s="36"/>
      <c r="N2" s="35" t="s">
        <v>161</v>
      </c>
      <c r="O2" s="35" t="s">
        <v>162</v>
      </c>
      <c r="P2" s="35" t="s">
        <v>163</v>
      </c>
      <c r="Q2" s="38"/>
      <c r="R2" s="105"/>
    </row>
    <row r="3" spans="1:19" s="35" customFormat="1" ht="12.75" x14ac:dyDescent="0.2">
      <c r="A3" s="35" t="s">
        <v>164</v>
      </c>
      <c r="B3" s="36">
        <v>2</v>
      </c>
      <c r="C3" s="36">
        <f t="shared" ref="C3:C66" si="0">IF(OR(B3=1,B3=2),1,IF(B3=3,2,IF(B3=4,3,IF(B3=5,5,IF(B3=6,10,IF(B3=7,15,IF(B3=8,20,IF(B3=9,30,IF(B3=10,40,IF(B3=11,60,90))))))))))</f>
        <v>1</v>
      </c>
      <c r="D3" s="36" t="s">
        <v>161</v>
      </c>
      <c r="E3" s="36" t="s">
        <v>154</v>
      </c>
      <c r="F3" s="37">
        <v>2</v>
      </c>
      <c r="G3" s="36" t="s">
        <v>165</v>
      </c>
      <c r="H3" s="36" t="s">
        <v>157</v>
      </c>
      <c r="I3" s="36" t="s">
        <v>7</v>
      </c>
      <c r="J3" s="36" t="s">
        <v>166</v>
      </c>
      <c r="K3" s="36" t="s">
        <v>167</v>
      </c>
      <c r="L3" s="36" t="s">
        <v>168</v>
      </c>
      <c r="M3" s="36"/>
      <c r="N3" s="35" t="s">
        <v>161</v>
      </c>
      <c r="O3" s="35" t="s">
        <v>169</v>
      </c>
      <c r="P3" s="35" t="s">
        <v>163</v>
      </c>
      <c r="Q3" s="38"/>
      <c r="R3" s="105"/>
    </row>
    <row r="4" spans="1:19" x14ac:dyDescent="0.25">
      <c r="A4" s="35" t="s">
        <v>170</v>
      </c>
      <c r="B4" s="36">
        <v>2</v>
      </c>
      <c r="C4" s="36">
        <f t="shared" si="0"/>
        <v>1</v>
      </c>
      <c r="D4" s="36" t="s">
        <v>161</v>
      </c>
      <c r="E4" s="36" t="s">
        <v>154</v>
      </c>
      <c r="F4" s="37">
        <v>2</v>
      </c>
      <c r="G4" s="36" t="s">
        <v>165</v>
      </c>
      <c r="H4" s="36" t="s">
        <v>157</v>
      </c>
      <c r="I4" s="36" t="s">
        <v>7</v>
      </c>
      <c r="J4" s="36" t="s">
        <v>166</v>
      </c>
      <c r="K4" s="36" t="s">
        <v>171</v>
      </c>
      <c r="L4" s="36" t="s">
        <v>168</v>
      </c>
      <c r="M4" s="36"/>
      <c r="N4" s="35" t="s">
        <v>161</v>
      </c>
      <c r="O4" s="35" t="s">
        <v>163</v>
      </c>
      <c r="P4" s="35" t="s">
        <v>163</v>
      </c>
      <c r="Q4" s="38"/>
      <c r="R4" s="104"/>
      <c r="S4" s="130"/>
    </row>
    <row r="5" spans="1:19" x14ac:dyDescent="0.25">
      <c r="A5" s="35" t="s">
        <v>172</v>
      </c>
      <c r="B5" s="36">
        <v>1</v>
      </c>
      <c r="C5" s="36">
        <f t="shared" si="0"/>
        <v>1</v>
      </c>
      <c r="D5" s="36" t="s">
        <v>178</v>
      </c>
      <c r="E5" s="36" t="s">
        <v>173</v>
      </c>
      <c r="F5" s="37">
        <v>1</v>
      </c>
      <c r="G5" s="36" t="s">
        <v>165</v>
      </c>
      <c r="H5" s="36" t="s">
        <v>174</v>
      </c>
      <c r="I5" s="36" t="s">
        <v>175</v>
      </c>
      <c r="J5" s="36" t="s">
        <v>176</v>
      </c>
      <c r="K5" s="36" t="s">
        <v>177</v>
      </c>
      <c r="L5" s="36" t="s">
        <v>160</v>
      </c>
      <c r="M5" s="36"/>
      <c r="N5" s="35" t="s">
        <v>178</v>
      </c>
      <c r="O5" s="35" t="s">
        <v>179</v>
      </c>
      <c r="P5" s="35" t="s">
        <v>180</v>
      </c>
      <c r="Q5" s="38"/>
      <c r="R5" s="104"/>
    </row>
    <row r="6" spans="1:19" x14ac:dyDescent="0.25">
      <c r="A6" s="35" t="s">
        <v>181</v>
      </c>
      <c r="B6" s="36">
        <v>12</v>
      </c>
      <c r="C6" s="36">
        <f t="shared" si="0"/>
        <v>90</v>
      </c>
      <c r="D6" s="36" t="s">
        <v>185</v>
      </c>
      <c r="E6" s="36" t="s">
        <v>173</v>
      </c>
      <c r="F6" s="37">
        <v>8</v>
      </c>
      <c r="G6" s="36" t="s">
        <v>182</v>
      </c>
      <c r="H6" s="36" t="s">
        <v>157</v>
      </c>
      <c r="I6" s="36" t="s">
        <v>175</v>
      </c>
      <c r="J6" s="36" t="s">
        <v>183</v>
      </c>
      <c r="K6" s="36" t="s">
        <v>184</v>
      </c>
      <c r="L6" s="36" t="s">
        <v>168</v>
      </c>
      <c r="M6" s="36"/>
      <c r="N6" s="35" t="s">
        <v>185</v>
      </c>
      <c r="O6" s="35" t="s">
        <v>179</v>
      </c>
      <c r="P6" s="35" t="s">
        <v>180</v>
      </c>
      <c r="Q6" s="38" t="s">
        <v>186</v>
      </c>
      <c r="R6" s="104"/>
    </row>
    <row r="7" spans="1:19" x14ac:dyDescent="0.25">
      <c r="A7" s="35" t="s">
        <v>187</v>
      </c>
      <c r="B7" s="36">
        <v>4</v>
      </c>
      <c r="C7" s="36">
        <f t="shared" si="0"/>
        <v>3</v>
      </c>
      <c r="D7" s="36" t="s">
        <v>190</v>
      </c>
      <c r="E7" s="36" t="s">
        <v>173</v>
      </c>
      <c r="F7" s="37">
        <v>2</v>
      </c>
      <c r="G7" s="36" t="s">
        <v>165</v>
      </c>
      <c r="H7" s="36" t="s">
        <v>174</v>
      </c>
      <c r="I7" s="36" t="s">
        <v>8</v>
      </c>
      <c r="J7" s="36" t="s">
        <v>166</v>
      </c>
      <c r="K7" s="36" t="s">
        <v>188</v>
      </c>
      <c r="L7" s="36" t="s">
        <v>189</v>
      </c>
      <c r="M7" s="36"/>
      <c r="N7" s="35" t="s">
        <v>190</v>
      </c>
      <c r="O7" s="35" t="s">
        <v>191</v>
      </c>
      <c r="P7" s="35" t="s">
        <v>192</v>
      </c>
      <c r="Q7" s="38"/>
      <c r="R7" s="104"/>
    </row>
    <row r="8" spans="1:19" x14ac:dyDescent="0.25">
      <c r="A8" s="35" t="s">
        <v>193</v>
      </c>
      <c r="B8" s="36">
        <v>5</v>
      </c>
      <c r="C8" s="36">
        <f t="shared" si="0"/>
        <v>5</v>
      </c>
      <c r="D8" s="36" t="s">
        <v>185</v>
      </c>
      <c r="E8" s="36" t="s">
        <v>173</v>
      </c>
      <c r="F8" s="37">
        <v>4</v>
      </c>
      <c r="G8" s="36" t="s">
        <v>159</v>
      </c>
      <c r="H8" s="36" t="s">
        <v>194</v>
      </c>
      <c r="I8" s="36" t="s">
        <v>175</v>
      </c>
      <c r="J8" s="36" t="s">
        <v>195</v>
      </c>
      <c r="K8" s="36" t="s">
        <v>196</v>
      </c>
      <c r="L8" s="36" t="s">
        <v>189</v>
      </c>
      <c r="M8" s="36"/>
      <c r="N8" s="35" t="s">
        <v>185</v>
      </c>
      <c r="O8" s="35" t="s">
        <v>162</v>
      </c>
      <c r="P8" s="35" t="s">
        <v>191</v>
      </c>
      <c r="Q8" s="38" t="s">
        <v>197</v>
      </c>
      <c r="R8" s="104"/>
    </row>
    <row r="9" spans="1:19" x14ac:dyDescent="0.25">
      <c r="A9" s="35" t="s">
        <v>198</v>
      </c>
      <c r="B9" s="36">
        <v>2</v>
      </c>
      <c r="C9" s="36">
        <f t="shared" si="0"/>
        <v>1</v>
      </c>
      <c r="D9" s="36" t="s">
        <v>185</v>
      </c>
      <c r="E9" s="36" t="s">
        <v>154</v>
      </c>
      <c r="F9" s="37">
        <v>1</v>
      </c>
      <c r="G9" s="36" t="s">
        <v>156</v>
      </c>
      <c r="H9" s="64" t="s">
        <v>1090</v>
      </c>
      <c r="I9" s="36" t="s">
        <v>175</v>
      </c>
      <c r="J9" s="36" t="s">
        <v>199</v>
      </c>
      <c r="K9" s="36" t="s">
        <v>159</v>
      </c>
      <c r="L9" s="36" t="s">
        <v>200</v>
      </c>
      <c r="M9" s="36"/>
      <c r="N9" s="35" t="s">
        <v>185</v>
      </c>
      <c r="O9" s="35" t="s">
        <v>191</v>
      </c>
      <c r="P9" s="35" t="s">
        <v>162</v>
      </c>
      <c r="Q9" s="38"/>
      <c r="R9" s="104"/>
    </row>
    <row r="10" spans="1:19" x14ac:dyDescent="0.25">
      <c r="A10" s="35" t="s">
        <v>201</v>
      </c>
      <c r="B10" s="36">
        <v>4</v>
      </c>
      <c r="C10" s="36">
        <f t="shared" si="0"/>
        <v>3</v>
      </c>
      <c r="D10" s="36" t="s">
        <v>185</v>
      </c>
      <c r="E10" s="36" t="s">
        <v>154</v>
      </c>
      <c r="F10" s="37">
        <v>4</v>
      </c>
      <c r="G10" s="36" t="s">
        <v>188</v>
      </c>
      <c r="H10" s="36" t="s">
        <v>174</v>
      </c>
      <c r="I10" s="36" t="s">
        <v>175</v>
      </c>
      <c r="J10" s="36" t="s">
        <v>202</v>
      </c>
      <c r="K10" s="36">
        <v>0</v>
      </c>
      <c r="L10" s="36" t="s">
        <v>168</v>
      </c>
      <c r="M10" s="36"/>
      <c r="N10" s="35" t="s">
        <v>185</v>
      </c>
      <c r="O10" s="35" t="s">
        <v>180</v>
      </c>
      <c r="P10" s="35" t="s">
        <v>179</v>
      </c>
      <c r="Q10" s="38"/>
      <c r="R10" s="104"/>
    </row>
    <row r="11" spans="1:19" x14ac:dyDescent="0.25">
      <c r="A11" s="35" t="s">
        <v>203</v>
      </c>
      <c r="B11" s="36">
        <v>5</v>
      </c>
      <c r="C11" s="36">
        <f t="shared" si="0"/>
        <v>5</v>
      </c>
      <c r="D11" s="36" t="s">
        <v>161</v>
      </c>
      <c r="E11" s="36" t="s">
        <v>154</v>
      </c>
      <c r="F11" s="37">
        <v>3</v>
      </c>
      <c r="G11" s="36" t="s">
        <v>165</v>
      </c>
      <c r="H11" s="36" t="s">
        <v>174</v>
      </c>
      <c r="I11" s="36" t="s">
        <v>7</v>
      </c>
      <c r="J11" s="36" t="s">
        <v>166</v>
      </c>
      <c r="K11" s="36" t="s">
        <v>159</v>
      </c>
      <c r="L11" s="36" t="s">
        <v>168</v>
      </c>
      <c r="M11" s="36"/>
      <c r="N11" s="35" t="s">
        <v>161</v>
      </c>
      <c r="O11" s="35" t="s">
        <v>162</v>
      </c>
      <c r="P11" s="35" t="s">
        <v>169</v>
      </c>
      <c r="Q11" s="38"/>
      <c r="R11" s="104"/>
      <c r="S11" s="130"/>
    </row>
    <row r="12" spans="1:19" x14ac:dyDescent="0.25">
      <c r="A12" s="35" t="s">
        <v>204</v>
      </c>
      <c r="B12" s="36">
        <v>2</v>
      </c>
      <c r="C12" s="36">
        <f t="shared" si="0"/>
        <v>1</v>
      </c>
      <c r="D12" s="36" t="s">
        <v>208</v>
      </c>
      <c r="E12" s="36" t="s">
        <v>173</v>
      </c>
      <c r="F12" s="37">
        <v>2</v>
      </c>
      <c r="G12" s="36" t="s">
        <v>205</v>
      </c>
      <c r="H12" s="36" t="s">
        <v>206</v>
      </c>
      <c r="I12" s="36" t="s">
        <v>175</v>
      </c>
      <c r="J12" s="36" t="s">
        <v>176</v>
      </c>
      <c r="K12" s="36" t="s">
        <v>207</v>
      </c>
      <c r="L12" s="36" t="s">
        <v>168</v>
      </c>
      <c r="M12" s="36"/>
      <c r="N12" s="35" t="s">
        <v>208</v>
      </c>
      <c r="O12" s="35" t="s">
        <v>179</v>
      </c>
      <c r="P12" s="35" t="s">
        <v>180</v>
      </c>
      <c r="Q12" s="38" t="s">
        <v>209</v>
      </c>
      <c r="R12" s="104"/>
    </row>
    <row r="13" spans="1:19" x14ac:dyDescent="0.25">
      <c r="A13" s="35" t="s">
        <v>210</v>
      </c>
      <c r="B13" s="36">
        <v>3</v>
      </c>
      <c r="C13" s="36">
        <f t="shared" si="0"/>
        <v>2</v>
      </c>
      <c r="D13" s="36" t="s">
        <v>161</v>
      </c>
      <c r="E13" s="36" t="s">
        <v>154</v>
      </c>
      <c r="F13" s="37" t="s">
        <v>211</v>
      </c>
      <c r="G13" s="36" t="s">
        <v>165</v>
      </c>
      <c r="H13" s="36" t="s">
        <v>157</v>
      </c>
      <c r="I13" s="36" t="s">
        <v>7</v>
      </c>
      <c r="J13" s="36" t="s">
        <v>166</v>
      </c>
      <c r="K13" s="36">
        <v>0</v>
      </c>
      <c r="L13" s="36" t="s">
        <v>168</v>
      </c>
      <c r="M13" s="36"/>
      <c r="N13" s="35" t="s">
        <v>161</v>
      </c>
      <c r="O13" s="35" t="s">
        <v>163</v>
      </c>
      <c r="P13" s="35" t="s">
        <v>163</v>
      </c>
      <c r="Q13" s="38"/>
      <c r="R13" s="104"/>
    </row>
    <row r="14" spans="1:19" x14ac:dyDescent="0.25">
      <c r="A14" s="35" t="s">
        <v>212</v>
      </c>
      <c r="B14" s="36">
        <v>6</v>
      </c>
      <c r="C14" s="36">
        <f t="shared" si="0"/>
        <v>10</v>
      </c>
      <c r="D14" s="36" t="s">
        <v>190</v>
      </c>
      <c r="E14" s="36" t="s">
        <v>173</v>
      </c>
      <c r="F14" s="37">
        <v>6</v>
      </c>
      <c r="G14" s="36" t="s">
        <v>165</v>
      </c>
      <c r="H14" s="36" t="s">
        <v>174</v>
      </c>
      <c r="I14" s="36" t="s">
        <v>8</v>
      </c>
      <c r="J14" s="36" t="s">
        <v>166</v>
      </c>
      <c r="K14" s="36" t="s">
        <v>205</v>
      </c>
      <c r="L14" s="36" t="s">
        <v>168</v>
      </c>
      <c r="M14" s="36"/>
      <c r="N14" s="35" t="s">
        <v>190</v>
      </c>
      <c r="O14" s="35" t="s">
        <v>179</v>
      </c>
      <c r="P14" s="35" t="s">
        <v>192</v>
      </c>
      <c r="Q14" s="38"/>
      <c r="R14" s="104"/>
      <c r="S14" s="130"/>
    </row>
    <row r="15" spans="1:19" x14ac:dyDescent="0.25">
      <c r="A15" s="35" t="s">
        <v>213</v>
      </c>
      <c r="B15" s="36">
        <v>6</v>
      </c>
      <c r="C15" s="36">
        <f t="shared" si="0"/>
        <v>10</v>
      </c>
      <c r="D15" s="36" t="s">
        <v>161</v>
      </c>
      <c r="E15" s="36" t="s">
        <v>214</v>
      </c>
      <c r="F15" s="37">
        <v>3</v>
      </c>
      <c r="G15" s="36" t="s">
        <v>156</v>
      </c>
      <c r="H15" s="36" t="s">
        <v>206</v>
      </c>
      <c r="I15" s="36" t="s">
        <v>7</v>
      </c>
      <c r="J15" s="36" t="s">
        <v>215</v>
      </c>
      <c r="K15" s="36" t="s">
        <v>167</v>
      </c>
      <c r="L15" s="36" t="s">
        <v>168</v>
      </c>
      <c r="M15" s="36"/>
      <c r="N15" s="35" t="s">
        <v>161</v>
      </c>
      <c r="O15" s="35" t="s">
        <v>163</v>
      </c>
      <c r="P15" s="35" t="s">
        <v>163</v>
      </c>
      <c r="Q15" s="38"/>
      <c r="R15" s="104"/>
      <c r="S15" s="130"/>
    </row>
    <row r="16" spans="1:19" x14ac:dyDescent="0.25">
      <c r="A16" s="35" t="s">
        <v>216</v>
      </c>
      <c r="B16" s="36">
        <v>3</v>
      </c>
      <c r="C16" s="36">
        <f t="shared" si="0"/>
        <v>2</v>
      </c>
      <c r="D16" s="36" t="s">
        <v>161</v>
      </c>
      <c r="E16" s="36" t="s">
        <v>173</v>
      </c>
      <c r="F16" s="37">
        <v>2</v>
      </c>
      <c r="G16" s="36" t="s">
        <v>217</v>
      </c>
      <c r="H16" s="36" t="s">
        <v>194</v>
      </c>
      <c r="I16" s="36" t="s">
        <v>7</v>
      </c>
      <c r="J16" s="36" t="s">
        <v>195</v>
      </c>
      <c r="K16" s="36" t="s">
        <v>188</v>
      </c>
      <c r="L16" s="36" t="s">
        <v>200</v>
      </c>
      <c r="M16" s="36"/>
      <c r="N16" s="35" t="s">
        <v>161</v>
      </c>
      <c r="O16" s="35" t="s">
        <v>169</v>
      </c>
      <c r="P16" s="35" t="s">
        <v>191</v>
      </c>
      <c r="Q16" s="38"/>
      <c r="R16" s="130"/>
    </row>
    <row r="17" spans="1:19" x14ac:dyDescent="0.25">
      <c r="A17" s="35" t="s">
        <v>218</v>
      </c>
      <c r="B17" s="36">
        <v>7</v>
      </c>
      <c r="C17" s="36">
        <f t="shared" si="0"/>
        <v>15</v>
      </c>
      <c r="D17" s="36" t="s">
        <v>161</v>
      </c>
      <c r="E17" s="36" t="s">
        <v>173</v>
      </c>
      <c r="F17" s="37">
        <v>4</v>
      </c>
      <c r="G17" s="36" t="s">
        <v>217</v>
      </c>
      <c r="H17" s="36" t="s">
        <v>157</v>
      </c>
      <c r="I17" s="36" t="s">
        <v>7</v>
      </c>
      <c r="J17" s="36" t="s">
        <v>219</v>
      </c>
      <c r="K17" s="36" t="s">
        <v>159</v>
      </c>
      <c r="L17" s="36" t="s">
        <v>200</v>
      </c>
      <c r="M17" s="36"/>
      <c r="N17" s="35" t="s">
        <v>161</v>
      </c>
      <c r="O17" s="35" t="s">
        <v>169</v>
      </c>
      <c r="P17" s="35" t="s">
        <v>191</v>
      </c>
      <c r="Q17" s="38" t="s">
        <v>220</v>
      </c>
      <c r="R17" s="130"/>
    </row>
    <row r="18" spans="1:19" x14ac:dyDescent="0.25">
      <c r="A18" s="35" t="s">
        <v>221</v>
      </c>
      <c r="B18" s="36">
        <v>8</v>
      </c>
      <c r="C18" s="36">
        <f t="shared" si="0"/>
        <v>20</v>
      </c>
      <c r="D18" s="36" t="s">
        <v>222</v>
      </c>
      <c r="E18" s="36" t="s">
        <v>173</v>
      </c>
      <c r="F18" s="37">
        <v>4</v>
      </c>
      <c r="G18" s="36" t="s">
        <v>156</v>
      </c>
      <c r="H18" s="36" t="s">
        <v>199</v>
      </c>
      <c r="I18" s="36" t="s">
        <v>175</v>
      </c>
      <c r="J18" s="36" t="s">
        <v>5</v>
      </c>
      <c r="K18" s="36" t="s">
        <v>205</v>
      </c>
      <c r="L18" s="36" t="s">
        <v>200</v>
      </c>
      <c r="M18" s="36"/>
      <c r="N18" s="35" t="s">
        <v>222</v>
      </c>
      <c r="O18" s="35" t="s">
        <v>162</v>
      </c>
      <c r="P18" s="35" t="s">
        <v>162</v>
      </c>
      <c r="Q18" s="38"/>
      <c r="R18" s="104"/>
    </row>
    <row r="19" spans="1:19" x14ac:dyDescent="0.25">
      <c r="A19" s="35" t="s">
        <v>223</v>
      </c>
      <c r="B19" s="36">
        <v>8</v>
      </c>
      <c r="C19" s="36">
        <f t="shared" si="0"/>
        <v>20</v>
      </c>
      <c r="D19" s="36" t="s">
        <v>161</v>
      </c>
      <c r="E19" s="36" t="s">
        <v>173</v>
      </c>
      <c r="F19" s="37">
        <v>4</v>
      </c>
      <c r="G19" s="36" t="s">
        <v>165</v>
      </c>
      <c r="H19" s="36" t="s">
        <v>224</v>
      </c>
      <c r="I19" s="36" t="s">
        <v>7</v>
      </c>
      <c r="J19" s="36" t="s">
        <v>202</v>
      </c>
      <c r="K19" s="36" t="s">
        <v>225</v>
      </c>
      <c r="L19" s="36" t="s">
        <v>168</v>
      </c>
      <c r="M19" s="36"/>
      <c r="N19" s="35" t="s">
        <v>161</v>
      </c>
      <c r="O19" s="35" t="s">
        <v>179</v>
      </c>
      <c r="P19" s="35" t="s">
        <v>162</v>
      </c>
      <c r="Q19" s="38" t="s">
        <v>226</v>
      </c>
      <c r="R19" s="104"/>
    </row>
    <row r="20" spans="1:19" x14ac:dyDescent="0.25">
      <c r="A20" s="35" t="s">
        <v>227</v>
      </c>
      <c r="B20" s="36">
        <v>6</v>
      </c>
      <c r="C20" s="36">
        <f t="shared" si="0"/>
        <v>10</v>
      </c>
      <c r="D20" s="36" t="s">
        <v>222</v>
      </c>
      <c r="E20" s="36" t="s">
        <v>173</v>
      </c>
      <c r="F20" s="37" t="s">
        <v>228</v>
      </c>
      <c r="G20" s="36" t="s">
        <v>165</v>
      </c>
      <c r="H20" s="36" t="s">
        <v>229</v>
      </c>
      <c r="I20" s="36" t="s">
        <v>175</v>
      </c>
      <c r="J20" s="36" t="s">
        <v>230</v>
      </c>
      <c r="K20" s="36">
        <v>0</v>
      </c>
      <c r="L20" s="36" t="s">
        <v>168</v>
      </c>
      <c r="M20" s="36"/>
      <c r="N20" s="35" t="s">
        <v>222</v>
      </c>
      <c r="O20" s="35" t="s">
        <v>169</v>
      </c>
      <c r="P20" s="35" t="s">
        <v>162</v>
      </c>
      <c r="Q20" s="38" t="s">
        <v>231</v>
      </c>
      <c r="R20" s="104"/>
    </row>
    <row r="21" spans="1:19" x14ac:dyDescent="0.25">
      <c r="A21" s="35" t="s">
        <v>232</v>
      </c>
      <c r="B21" s="36">
        <v>4</v>
      </c>
      <c r="C21" s="36">
        <f t="shared" si="0"/>
        <v>3</v>
      </c>
      <c r="D21" s="36" t="s">
        <v>185</v>
      </c>
      <c r="E21" s="36" t="s">
        <v>214</v>
      </c>
      <c r="F21" s="37">
        <v>2</v>
      </c>
      <c r="G21" s="36" t="s">
        <v>165</v>
      </c>
      <c r="H21" s="36" t="s">
        <v>174</v>
      </c>
      <c r="I21" s="36" t="s">
        <v>8</v>
      </c>
      <c r="J21" s="36" t="s">
        <v>166</v>
      </c>
      <c r="K21" s="36" t="s">
        <v>233</v>
      </c>
      <c r="L21" s="36" t="s">
        <v>234</v>
      </c>
      <c r="M21" s="36"/>
      <c r="N21" s="35" t="s">
        <v>185</v>
      </c>
      <c r="O21" s="35" t="s">
        <v>191</v>
      </c>
      <c r="P21" s="35" t="s">
        <v>235</v>
      </c>
      <c r="Q21" s="38"/>
      <c r="R21" s="104"/>
    </row>
    <row r="22" spans="1:19" x14ac:dyDescent="0.25">
      <c r="A22" s="35" t="s">
        <v>236</v>
      </c>
      <c r="B22" s="36">
        <v>1</v>
      </c>
      <c r="C22" s="36">
        <f t="shared" si="0"/>
        <v>1</v>
      </c>
      <c r="D22" s="36" t="s">
        <v>222</v>
      </c>
      <c r="E22" s="36" t="s">
        <v>214</v>
      </c>
      <c r="F22" s="37">
        <v>3</v>
      </c>
      <c r="G22" s="36" t="s">
        <v>159</v>
      </c>
      <c r="H22" s="36" t="s">
        <v>194</v>
      </c>
      <c r="I22" s="36" t="s">
        <v>175</v>
      </c>
      <c r="J22" s="36" t="s">
        <v>5</v>
      </c>
      <c r="K22" s="36">
        <v>0</v>
      </c>
      <c r="L22" s="36" t="s">
        <v>168</v>
      </c>
      <c r="M22" s="36"/>
      <c r="N22" s="35" t="s">
        <v>222</v>
      </c>
      <c r="O22" s="35" t="s">
        <v>235</v>
      </c>
      <c r="P22" s="35" t="s">
        <v>163</v>
      </c>
      <c r="Q22" s="38" t="s">
        <v>237</v>
      </c>
      <c r="R22" s="104"/>
    </row>
    <row r="23" spans="1:19" x14ac:dyDescent="0.25">
      <c r="A23" s="35" t="s">
        <v>238</v>
      </c>
      <c r="B23" s="36">
        <v>5</v>
      </c>
      <c r="C23" s="36">
        <f t="shared" si="0"/>
        <v>5</v>
      </c>
      <c r="D23" s="36" t="s">
        <v>222</v>
      </c>
      <c r="E23" s="36" t="s">
        <v>173</v>
      </c>
      <c r="F23" s="37">
        <v>3</v>
      </c>
      <c r="G23" s="36" t="s">
        <v>165</v>
      </c>
      <c r="H23" s="36" t="s">
        <v>157</v>
      </c>
      <c r="I23" s="36" t="s">
        <v>175</v>
      </c>
      <c r="J23" s="36" t="s">
        <v>239</v>
      </c>
      <c r="K23" s="36" t="s">
        <v>184</v>
      </c>
      <c r="L23" s="36" t="s">
        <v>168</v>
      </c>
      <c r="M23" s="36"/>
      <c r="N23" s="35" t="s">
        <v>222</v>
      </c>
      <c r="O23" s="35" t="s">
        <v>179</v>
      </c>
      <c r="P23" s="35" t="s">
        <v>179</v>
      </c>
      <c r="Q23" s="38" t="s">
        <v>240</v>
      </c>
      <c r="R23" s="104"/>
    </row>
    <row r="24" spans="1:19" x14ac:dyDescent="0.25">
      <c r="A24" s="35" t="s">
        <v>241</v>
      </c>
      <c r="B24" s="36">
        <v>6</v>
      </c>
      <c r="C24" s="36">
        <f t="shared" si="0"/>
        <v>10</v>
      </c>
      <c r="D24" s="36" t="s">
        <v>222</v>
      </c>
      <c r="E24" s="36" t="s">
        <v>173</v>
      </c>
      <c r="F24" s="37">
        <v>4</v>
      </c>
      <c r="G24" s="36" t="s">
        <v>165</v>
      </c>
      <c r="H24" s="36" t="s">
        <v>224</v>
      </c>
      <c r="I24" s="36" t="s">
        <v>175</v>
      </c>
      <c r="J24" s="36" t="s">
        <v>239</v>
      </c>
      <c r="K24" s="36" t="s">
        <v>184</v>
      </c>
      <c r="L24" s="36" t="s">
        <v>168</v>
      </c>
      <c r="M24" s="36"/>
      <c r="N24" s="35" t="s">
        <v>222</v>
      </c>
      <c r="O24" s="35" t="s">
        <v>179</v>
      </c>
      <c r="P24" s="35" t="s">
        <v>179</v>
      </c>
      <c r="Q24" s="38" t="s">
        <v>240</v>
      </c>
      <c r="R24" s="104"/>
    </row>
    <row r="25" spans="1:19" x14ac:dyDescent="0.25">
      <c r="A25" s="35" t="s">
        <v>242</v>
      </c>
      <c r="B25" s="36">
        <v>6</v>
      </c>
      <c r="C25" s="36">
        <f t="shared" si="0"/>
        <v>10</v>
      </c>
      <c r="D25" s="36" t="s">
        <v>222</v>
      </c>
      <c r="E25" s="36" t="s">
        <v>173</v>
      </c>
      <c r="F25" s="37">
        <v>4</v>
      </c>
      <c r="G25" s="36" t="s">
        <v>165</v>
      </c>
      <c r="H25" s="64" t="s">
        <v>1090</v>
      </c>
      <c r="I25" s="36" t="s">
        <v>175</v>
      </c>
      <c r="J25" s="36" t="s">
        <v>5</v>
      </c>
      <c r="K25" s="36" t="s">
        <v>188</v>
      </c>
      <c r="L25" s="36" t="s">
        <v>168</v>
      </c>
      <c r="M25" s="36"/>
      <c r="N25" s="35" t="s">
        <v>222</v>
      </c>
      <c r="O25" s="35" t="s">
        <v>179</v>
      </c>
      <c r="P25" s="35" t="s">
        <v>179</v>
      </c>
      <c r="Q25" s="38" t="s">
        <v>240</v>
      </c>
      <c r="R25" s="104"/>
    </row>
    <row r="26" spans="1:19" x14ac:dyDescent="0.25">
      <c r="A26" s="35" t="s">
        <v>243</v>
      </c>
      <c r="B26" s="36">
        <v>3</v>
      </c>
      <c r="C26" s="36">
        <f t="shared" si="0"/>
        <v>2</v>
      </c>
      <c r="D26" s="36" t="s">
        <v>190</v>
      </c>
      <c r="E26" s="36" t="s">
        <v>154</v>
      </c>
      <c r="F26" s="37">
        <v>1</v>
      </c>
      <c r="G26" s="36" t="s">
        <v>159</v>
      </c>
      <c r="H26" s="36" t="s">
        <v>5</v>
      </c>
      <c r="I26" s="36" t="s">
        <v>8</v>
      </c>
      <c r="J26" s="36" t="s">
        <v>244</v>
      </c>
      <c r="K26" s="36" t="s">
        <v>159</v>
      </c>
      <c r="L26" s="36" t="s">
        <v>168</v>
      </c>
      <c r="M26" s="36"/>
      <c r="N26" s="35" t="s">
        <v>190</v>
      </c>
      <c r="O26" s="35" t="s">
        <v>179</v>
      </c>
      <c r="P26" s="35" t="s">
        <v>163</v>
      </c>
      <c r="Q26" s="38"/>
      <c r="R26" s="104"/>
    </row>
    <row r="27" spans="1:19" x14ac:dyDescent="0.25">
      <c r="A27" s="35" t="s">
        <v>245</v>
      </c>
      <c r="B27" s="36">
        <v>7</v>
      </c>
      <c r="C27" s="36">
        <f t="shared" si="0"/>
        <v>15</v>
      </c>
      <c r="D27" s="36" t="s">
        <v>185</v>
      </c>
      <c r="E27" s="36" t="s">
        <v>173</v>
      </c>
      <c r="F27" s="37">
        <v>6</v>
      </c>
      <c r="G27" s="36" t="s">
        <v>165</v>
      </c>
      <c r="H27" s="64" t="s">
        <v>1090</v>
      </c>
      <c r="I27" s="36" t="s">
        <v>175</v>
      </c>
      <c r="J27" s="36" t="s">
        <v>219</v>
      </c>
      <c r="K27" s="36" t="s">
        <v>246</v>
      </c>
      <c r="L27" s="36" t="s">
        <v>168</v>
      </c>
      <c r="M27" s="36"/>
      <c r="N27" s="35" t="s">
        <v>185</v>
      </c>
      <c r="O27" s="35" t="s">
        <v>179</v>
      </c>
      <c r="P27" s="35" t="s">
        <v>179</v>
      </c>
      <c r="Q27" s="38" t="s">
        <v>247</v>
      </c>
      <c r="R27" s="104"/>
    </row>
    <row r="28" spans="1:19" x14ac:dyDescent="0.25">
      <c r="A28" s="35" t="s">
        <v>248</v>
      </c>
      <c r="B28" s="36">
        <v>1</v>
      </c>
      <c r="C28" s="36">
        <f t="shared" si="0"/>
        <v>1</v>
      </c>
      <c r="D28" s="36" t="s">
        <v>185</v>
      </c>
      <c r="E28" s="36" t="s">
        <v>214</v>
      </c>
      <c r="F28" s="37">
        <v>1</v>
      </c>
      <c r="G28" s="36" t="s">
        <v>159</v>
      </c>
      <c r="H28" s="36" t="s">
        <v>206</v>
      </c>
      <c r="I28" s="36" t="s">
        <v>7</v>
      </c>
      <c r="J28" s="36" t="s">
        <v>176</v>
      </c>
      <c r="K28" s="36" t="s">
        <v>249</v>
      </c>
      <c r="L28" s="36" t="s">
        <v>168</v>
      </c>
      <c r="M28" s="36"/>
      <c r="N28" s="35" t="s">
        <v>185</v>
      </c>
      <c r="O28" s="35" t="s">
        <v>179</v>
      </c>
      <c r="P28" s="35" t="s">
        <v>179</v>
      </c>
      <c r="Q28" s="38"/>
      <c r="R28" s="104"/>
    </row>
    <row r="29" spans="1:19" x14ac:dyDescent="0.25">
      <c r="A29" s="35" t="s">
        <v>250</v>
      </c>
      <c r="B29" s="36">
        <v>1</v>
      </c>
      <c r="C29" s="36">
        <f t="shared" si="0"/>
        <v>1</v>
      </c>
      <c r="D29" s="36" t="s">
        <v>252</v>
      </c>
      <c r="E29" s="36" t="s">
        <v>214</v>
      </c>
      <c r="F29" s="37">
        <v>1</v>
      </c>
      <c r="G29" s="36" t="s">
        <v>159</v>
      </c>
      <c r="H29" s="36" t="s">
        <v>251</v>
      </c>
      <c r="I29" s="36" t="s">
        <v>7</v>
      </c>
      <c r="J29" s="36" t="s">
        <v>176</v>
      </c>
      <c r="K29" s="36" t="s">
        <v>159</v>
      </c>
      <c r="L29" s="36" t="s">
        <v>168</v>
      </c>
      <c r="M29" s="36"/>
      <c r="N29" s="35" t="s">
        <v>252</v>
      </c>
      <c r="O29" s="35" t="s">
        <v>179</v>
      </c>
      <c r="P29" s="35" t="s">
        <v>180</v>
      </c>
      <c r="Q29" s="38"/>
      <c r="R29" s="104"/>
      <c r="S29" s="130"/>
    </row>
    <row r="30" spans="1:19" x14ac:dyDescent="0.25">
      <c r="A30" s="35" t="s">
        <v>253</v>
      </c>
      <c r="B30" s="36">
        <v>8</v>
      </c>
      <c r="C30" s="36">
        <f t="shared" si="0"/>
        <v>20</v>
      </c>
      <c r="D30" s="36" t="s">
        <v>222</v>
      </c>
      <c r="E30" s="36" t="s">
        <v>173</v>
      </c>
      <c r="F30" s="37">
        <v>4</v>
      </c>
      <c r="G30" s="36" t="s">
        <v>165</v>
      </c>
      <c r="H30" s="36" t="s">
        <v>224</v>
      </c>
      <c r="I30" s="36" t="s">
        <v>175</v>
      </c>
      <c r="J30" s="36" t="s">
        <v>239</v>
      </c>
      <c r="K30" s="36">
        <v>0</v>
      </c>
      <c r="L30" s="36" t="s">
        <v>168</v>
      </c>
      <c r="M30" s="36"/>
      <c r="N30" s="35" t="s">
        <v>222</v>
      </c>
      <c r="O30" s="35" t="s">
        <v>169</v>
      </c>
      <c r="P30" s="35" t="s">
        <v>162</v>
      </c>
      <c r="Q30" s="38" t="s">
        <v>254</v>
      </c>
      <c r="R30" s="104"/>
    </row>
    <row r="31" spans="1:19" x14ac:dyDescent="0.25">
      <c r="A31" s="35" t="s">
        <v>255</v>
      </c>
      <c r="B31" s="36">
        <v>1</v>
      </c>
      <c r="C31" s="36">
        <f t="shared" si="0"/>
        <v>1</v>
      </c>
      <c r="D31" s="36" t="s">
        <v>252</v>
      </c>
      <c r="E31" s="36" t="s">
        <v>173</v>
      </c>
      <c r="F31" s="37">
        <v>1</v>
      </c>
      <c r="G31" s="36" t="s">
        <v>165</v>
      </c>
      <c r="H31" s="64" t="s">
        <v>1090</v>
      </c>
      <c r="I31" s="36" t="s">
        <v>175</v>
      </c>
      <c r="J31" s="36" t="s">
        <v>256</v>
      </c>
      <c r="K31" s="36" t="s">
        <v>159</v>
      </c>
      <c r="L31" s="36" t="s">
        <v>189</v>
      </c>
      <c r="M31" s="36"/>
      <c r="N31" s="35" t="s">
        <v>252</v>
      </c>
      <c r="O31" s="35" t="s">
        <v>179</v>
      </c>
      <c r="P31" s="35" t="s">
        <v>162</v>
      </c>
      <c r="Q31" s="38" t="s">
        <v>257</v>
      </c>
      <c r="R31" s="104"/>
    </row>
    <row r="32" spans="1:19" x14ac:dyDescent="0.25">
      <c r="A32" s="35" t="s">
        <v>258</v>
      </c>
      <c r="B32" s="36">
        <v>4</v>
      </c>
      <c r="C32" s="36">
        <f t="shared" si="0"/>
        <v>3</v>
      </c>
      <c r="D32" s="36" t="s">
        <v>222</v>
      </c>
      <c r="E32" s="36" t="s">
        <v>173</v>
      </c>
      <c r="F32" s="37" t="s">
        <v>259</v>
      </c>
      <c r="G32" s="36" t="s">
        <v>165</v>
      </c>
      <c r="H32" s="36" t="s">
        <v>174</v>
      </c>
      <c r="I32" s="36" t="s">
        <v>175</v>
      </c>
      <c r="J32" s="36" t="s">
        <v>5</v>
      </c>
      <c r="K32" s="36" t="s">
        <v>159</v>
      </c>
      <c r="L32" s="36" t="s">
        <v>189</v>
      </c>
      <c r="M32" s="36"/>
      <c r="N32" s="35" t="s">
        <v>222</v>
      </c>
      <c r="O32" s="35" t="s">
        <v>235</v>
      </c>
      <c r="P32" s="35" t="s">
        <v>235</v>
      </c>
      <c r="Q32" s="38" t="s">
        <v>260</v>
      </c>
      <c r="R32" s="104"/>
    </row>
    <row r="33" spans="1:18" x14ac:dyDescent="0.25">
      <c r="A33" s="35" t="s">
        <v>261</v>
      </c>
      <c r="B33" s="36">
        <v>7</v>
      </c>
      <c r="C33" s="36">
        <f t="shared" si="0"/>
        <v>15</v>
      </c>
      <c r="D33" s="36" t="s">
        <v>190</v>
      </c>
      <c r="E33" s="36" t="s">
        <v>173</v>
      </c>
      <c r="F33" s="37">
        <v>4</v>
      </c>
      <c r="G33" s="36" t="s">
        <v>217</v>
      </c>
      <c r="H33" s="36" t="s">
        <v>206</v>
      </c>
      <c r="I33" s="36" t="s">
        <v>8</v>
      </c>
      <c r="J33" s="36" t="s">
        <v>166</v>
      </c>
      <c r="K33" s="36" t="s">
        <v>188</v>
      </c>
      <c r="L33" s="36" t="s">
        <v>168</v>
      </c>
      <c r="M33" s="36"/>
      <c r="N33" s="35" t="s">
        <v>190</v>
      </c>
      <c r="O33" s="35" t="s">
        <v>180</v>
      </c>
      <c r="P33" s="35" t="s">
        <v>192</v>
      </c>
      <c r="Q33" s="38" t="s">
        <v>262</v>
      </c>
      <c r="R33" s="104"/>
    </row>
    <row r="34" spans="1:18" x14ac:dyDescent="0.25">
      <c r="A34" s="35" t="s">
        <v>263</v>
      </c>
      <c r="B34" s="36">
        <v>3</v>
      </c>
      <c r="C34" s="36">
        <f t="shared" si="0"/>
        <v>2</v>
      </c>
      <c r="D34" s="36" t="s">
        <v>222</v>
      </c>
      <c r="E34" s="36" t="s">
        <v>173</v>
      </c>
      <c r="F34" s="37" t="s">
        <v>264</v>
      </c>
      <c r="G34" s="36" t="s">
        <v>165</v>
      </c>
      <c r="H34" s="36" t="s">
        <v>224</v>
      </c>
      <c r="I34" s="36" t="s">
        <v>175</v>
      </c>
      <c r="J34" s="36" t="s">
        <v>195</v>
      </c>
      <c r="K34" s="36" t="s">
        <v>205</v>
      </c>
      <c r="L34" s="36" t="s">
        <v>189</v>
      </c>
      <c r="M34" s="36"/>
      <c r="N34" s="35" t="s">
        <v>222</v>
      </c>
      <c r="O34" s="35" t="s">
        <v>191</v>
      </c>
      <c r="P34" s="35" t="s">
        <v>191</v>
      </c>
      <c r="Q34" s="38" t="s">
        <v>265</v>
      </c>
      <c r="R34" s="104"/>
    </row>
    <row r="35" spans="1:18" x14ac:dyDescent="0.25">
      <c r="A35" s="35" t="s">
        <v>266</v>
      </c>
      <c r="B35" s="36">
        <v>4</v>
      </c>
      <c r="C35" s="36">
        <f t="shared" si="0"/>
        <v>3</v>
      </c>
      <c r="D35" s="36" t="s">
        <v>222</v>
      </c>
      <c r="E35" s="36" t="s">
        <v>173</v>
      </c>
      <c r="F35" s="37" t="s">
        <v>259</v>
      </c>
      <c r="G35" s="36" t="s">
        <v>165</v>
      </c>
      <c r="H35" s="36" t="s">
        <v>174</v>
      </c>
      <c r="I35" s="36" t="s">
        <v>175</v>
      </c>
      <c r="J35" s="36" t="s">
        <v>5</v>
      </c>
      <c r="K35" s="36" t="s">
        <v>159</v>
      </c>
      <c r="L35" s="36" t="s">
        <v>189</v>
      </c>
      <c r="M35" s="36"/>
      <c r="N35" s="35" t="s">
        <v>222</v>
      </c>
      <c r="O35" s="35" t="s">
        <v>191</v>
      </c>
      <c r="P35" s="35" t="s">
        <v>191</v>
      </c>
      <c r="Q35" s="38" t="s">
        <v>267</v>
      </c>
      <c r="R35" s="104"/>
    </row>
    <row r="36" spans="1:18" x14ac:dyDescent="0.25">
      <c r="A36" s="35" t="s">
        <v>268</v>
      </c>
      <c r="B36" s="36">
        <v>5</v>
      </c>
      <c r="C36" s="36">
        <f t="shared" si="0"/>
        <v>5</v>
      </c>
      <c r="D36" s="36" t="s">
        <v>178</v>
      </c>
      <c r="E36" s="36" t="s">
        <v>173</v>
      </c>
      <c r="F36" s="37">
        <v>3</v>
      </c>
      <c r="G36" s="36" t="s">
        <v>165</v>
      </c>
      <c r="H36" s="36" t="s">
        <v>229</v>
      </c>
      <c r="I36" s="36" t="s">
        <v>175</v>
      </c>
      <c r="J36" s="36" t="s">
        <v>269</v>
      </c>
      <c r="K36" s="36" t="s">
        <v>270</v>
      </c>
      <c r="L36" s="36" t="s">
        <v>189</v>
      </c>
      <c r="M36" s="36"/>
      <c r="N36" s="35" t="s">
        <v>178</v>
      </c>
      <c r="O36" s="35" t="s">
        <v>163</v>
      </c>
      <c r="P36" s="35" t="s">
        <v>191</v>
      </c>
      <c r="Q36" s="38" t="s">
        <v>271</v>
      </c>
      <c r="R36" s="104"/>
    </row>
    <row r="37" spans="1:18" x14ac:dyDescent="0.25">
      <c r="A37" s="35" t="s">
        <v>272</v>
      </c>
      <c r="B37" s="36">
        <v>5</v>
      </c>
      <c r="C37" s="36">
        <f t="shared" si="0"/>
        <v>5</v>
      </c>
      <c r="D37" s="36" t="s">
        <v>178</v>
      </c>
      <c r="E37" s="36" t="s">
        <v>173</v>
      </c>
      <c r="F37" s="37">
        <v>6</v>
      </c>
      <c r="G37" s="36" t="s">
        <v>270</v>
      </c>
      <c r="H37" s="36" t="s">
        <v>273</v>
      </c>
      <c r="I37" s="36" t="s">
        <v>175</v>
      </c>
      <c r="J37" s="36" t="s">
        <v>274</v>
      </c>
      <c r="K37" s="36" t="s">
        <v>233</v>
      </c>
      <c r="L37" s="36" t="s">
        <v>189</v>
      </c>
      <c r="M37" s="36"/>
      <c r="N37" s="35" t="s">
        <v>178</v>
      </c>
      <c r="O37" s="35" t="s">
        <v>275</v>
      </c>
      <c r="P37" s="35" t="s">
        <v>276</v>
      </c>
      <c r="Q37" s="38" t="s">
        <v>277</v>
      </c>
      <c r="R37" s="104"/>
    </row>
    <row r="38" spans="1:18" x14ac:dyDescent="0.25">
      <c r="A38" s="35" t="s">
        <v>278</v>
      </c>
      <c r="B38" s="36">
        <v>4</v>
      </c>
      <c r="C38" s="36">
        <f t="shared" si="0"/>
        <v>3</v>
      </c>
      <c r="D38" s="36" t="s">
        <v>185</v>
      </c>
      <c r="E38" s="36" t="s">
        <v>154</v>
      </c>
      <c r="F38" s="37">
        <v>2</v>
      </c>
      <c r="G38" s="36" t="s">
        <v>182</v>
      </c>
      <c r="H38" s="36" t="s">
        <v>279</v>
      </c>
      <c r="I38" s="36" t="s">
        <v>175</v>
      </c>
      <c r="J38" s="36" t="s">
        <v>176</v>
      </c>
      <c r="K38" s="36">
        <v>0</v>
      </c>
      <c r="L38" s="36" t="s">
        <v>160</v>
      </c>
      <c r="M38" s="36"/>
      <c r="N38" s="35" t="s">
        <v>185</v>
      </c>
      <c r="O38" s="35" t="s">
        <v>179</v>
      </c>
      <c r="P38" s="35" t="s">
        <v>191</v>
      </c>
      <c r="Q38" s="38"/>
      <c r="R38" s="104"/>
    </row>
    <row r="39" spans="1:18" x14ac:dyDescent="0.25">
      <c r="A39" s="35" t="s">
        <v>280</v>
      </c>
      <c r="B39" s="36">
        <v>9</v>
      </c>
      <c r="C39" s="36">
        <f t="shared" si="0"/>
        <v>30</v>
      </c>
      <c r="D39" s="36" t="s">
        <v>208</v>
      </c>
      <c r="E39" s="36" t="s">
        <v>173</v>
      </c>
      <c r="F39" s="37">
        <v>6</v>
      </c>
      <c r="G39" s="36" t="s">
        <v>205</v>
      </c>
      <c r="H39" s="36" t="s">
        <v>194</v>
      </c>
      <c r="I39" s="36" t="s">
        <v>175</v>
      </c>
      <c r="J39" s="36" t="s">
        <v>215</v>
      </c>
      <c r="K39" s="36" t="s">
        <v>159</v>
      </c>
      <c r="L39" s="36" t="s">
        <v>189</v>
      </c>
      <c r="M39" s="36"/>
      <c r="N39" s="35" t="s">
        <v>208</v>
      </c>
      <c r="O39" s="35" t="s">
        <v>192</v>
      </c>
      <c r="P39" s="35" t="s">
        <v>192</v>
      </c>
      <c r="Q39" s="38"/>
      <c r="R39" s="104"/>
    </row>
    <row r="40" spans="1:18" x14ac:dyDescent="0.25">
      <c r="A40" s="35" t="s">
        <v>281</v>
      </c>
      <c r="B40" s="36">
        <v>5</v>
      </c>
      <c r="C40" s="36">
        <f t="shared" si="0"/>
        <v>5</v>
      </c>
      <c r="D40" s="36" t="s">
        <v>208</v>
      </c>
      <c r="E40" s="36" t="s">
        <v>173</v>
      </c>
      <c r="F40" s="37">
        <v>3</v>
      </c>
      <c r="G40" s="36" t="s">
        <v>156</v>
      </c>
      <c r="H40" s="36" t="s">
        <v>224</v>
      </c>
      <c r="I40" s="36" t="s">
        <v>175</v>
      </c>
      <c r="J40" s="36" t="s">
        <v>183</v>
      </c>
      <c r="K40" s="36" t="s">
        <v>188</v>
      </c>
      <c r="L40" s="36" t="s">
        <v>189</v>
      </c>
      <c r="M40" s="36"/>
      <c r="N40" s="35" t="s">
        <v>208</v>
      </c>
      <c r="O40" s="35" t="s">
        <v>192</v>
      </c>
      <c r="P40" s="35" t="s">
        <v>192</v>
      </c>
      <c r="Q40" s="38" t="s">
        <v>282</v>
      </c>
      <c r="R40" s="104"/>
    </row>
    <row r="41" spans="1:18" x14ac:dyDescent="0.25">
      <c r="A41" s="35" t="s">
        <v>283</v>
      </c>
      <c r="B41" s="36">
        <v>9</v>
      </c>
      <c r="C41" s="36">
        <f t="shared" si="0"/>
        <v>30</v>
      </c>
      <c r="D41" s="36" t="s">
        <v>178</v>
      </c>
      <c r="E41" s="36" t="s">
        <v>173</v>
      </c>
      <c r="F41" s="37">
        <v>6</v>
      </c>
      <c r="G41" s="36" t="s">
        <v>217</v>
      </c>
      <c r="H41" s="36" t="s">
        <v>206</v>
      </c>
      <c r="I41" s="36" t="s">
        <v>175</v>
      </c>
      <c r="J41" s="36" t="s">
        <v>284</v>
      </c>
      <c r="K41" s="36" t="s">
        <v>233</v>
      </c>
      <c r="L41" s="36" t="s">
        <v>189</v>
      </c>
      <c r="M41" s="36"/>
      <c r="N41" s="35" t="s">
        <v>178</v>
      </c>
      <c r="O41" s="35" t="s">
        <v>192</v>
      </c>
      <c r="P41" s="35" t="s">
        <v>192</v>
      </c>
      <c r="Q41" s="38" t="s">
        <v>285</v>
      </c>
      <c r="R41" s="104"/>
    </row>
    <row r="42" spans="1:18" x14ac:dyDescent="0.25">
      <c r="A42" s="35" t="s">
        <v>286</v>
      </c>
      <c r="B42" s="36">
        <v>1</v>
      </c>
      <c r="C42" s="36">
        <f t="shared" si="0"/>
        <v>1</v>
      </c>
      <c r="D42" s="36" t="s">
        <v>252</v>
      </c>
      <c r="E42" s="36" t="s">
        <v>214</v>
      </c>
      <c r="F42" s="37">
        <v>1</v>
      </c>
      <c r="G42" s="36" t="s">
        <v>156</v>
      </c>
      <c r="H42" s="36" t="s">
        <v>194</v>
      </c>
      <c r="I42" s="36" t="s">
        <v>7</v>
      </c>
      <c r="J42" s="36" t="s">
        <v>287</v>
      </c>
      <c r="K42" s="36" t="s">
        <v>205</v>
      </c>
      <c r="L42" s="36" t="s">
        <v>168</v>
      </c>
      <c r="M42" s="36"/>
      <c r="N42" s="35" t="s">
        <v>252</v>
      </c>
      <c r="O42" s="35" t="s">
        <v>179</v>
      </c>
      <c r="P42" s="35" t="s">
        <v>163</v>
      </c>
      <c r="Q42" s="38"/>
      <c r="R42" s="104"/>
    </row>
    <row r="43" spans="1:18" x14ac:dyDescent="0.25">
      <c r="A43" s="35" t="s">
        <v>288</v>
      </c>
      <c r="B43" s="36">
        <v>4</v>
      </c>
      <c r="C43" s="36">
        <f t="shared" si="0"/>
        <v>3</v>
      </c>
      <c r="D43" s="36" t="s">
        <v>252</v>
      </c>
      <c r="E43" s="36" t="s">
        <v>214</v>
      </c>
      <c r="F43" s="37">
        <v>2</v>
      </c>
      <c r="G43" s="36" t="s">
        <v>156</v>
      </c>
      <c r="H43" s="36" t="s">
        <v>174</v>
      </c>
      <c r="I43" s="36" t="s">
        <v>7</v>
      </c>
      <c r="J43" s="36" t="s">
        <v>289</v>
      </c>
      <c r="K43" s="36">
        <v>0</v>
      </c>
      <c r="L43" s="36" t="s">
        <v>168</v>
      </c>
      <c r="M43" s="36"/>
      <c r="N43" s="35" t="s">
        <v>252</v>
      </c>
      <c r="O43" s="35" t="s">
        <v>179</v>
      </c>
      <c r="P43" s="35" t="s">
        <v>179</v>
      </c>
      <c r="Q43" s="38"/>
      <c r="R43" s="104"/>
    </row>
    <row r="44" spans="1:18" x14ac:dyDescent="0.25">
      <c r="A44" s="35" t="s">
        <v>290</v>
      </c>
      <c r="B44" s="36">
        <v>10</v>
      </c>
      <c r="C44" s="36">
        <f t="shared" si="0"/>
        <v>40</v>
      </c>
      <c r="D44" s="36" t="s">
        <v>161</v>
      </c>
      <c r="E44" s="36" t="s">
        <v>173</v>
      </c>
      <c r="F44" s="37">
        <v>6</v>
      </c>
      <c r="G44" s="36" t="s">
        <v>217</v>
      </c>
      <c r="H44" s="36" t="s">
        <v>157</v>
      </c>
      <c r="I44" s="36" t="s">
        <v>7</v>
      </c>
      <c r="J44" s="36" t="s">
        <v>195</v>
      </c>
      <c r="K44" s="36" t="s">
        <v>184</v>
      </c>
      <c r="L44" s="36" t="s">
        <v>168</v>
      </c>
      <c r="M44" s="36"/>
      <c r="N44" s="35" t="s">
        <v>161</v>
      </c>
      <c r="O44" s="35" t="s">
        <v>179</v>
      </c>
      <c r="P44" s="35" t="s">
        <v>162</v>
      </c>
      <c r="Q44" s="38" t="s">
        <v>291</v>
      </c>
      <c r="R44" s="104"/>
    </row>
    <row r="45" spans="1:18" x14ac:dyDescent="0.25">
      <c r="A45" s="35" t="s">
        <v>292</v>
      </c>
      <c r="B45" s="36">
        <v>5</v>
      </c>
      <c r="C45" s="36">
        <f t="shared" si="0"/>
        <v>5</v>
      </c>
      <c r="D45" s="36" t="s">
        <v>190</v>
      </c>
      <c r="E45" s="36" t="s">
        <v>173</v>
      </c>
      <c r="F45" s="37">
        <v>3</v>
      </c>
      <c r="G45" s="36" t="s">
        <v>165</v>
      </c>
      <c r="H45" s="36" t="s">
        <v>157</v>
      </c>
      <c r="I45" s="36" t="s">
        <v>8</v>
      </c>
      <c r="J45" s="36" t="s">
        <v>166</v>
      </c>
      <c r="K45" s="36" t="s">
        <v>188</v>
      </c>
      <c r="L45" s="36" t="s">
        <v>234</v>
      </c>
      <c r="M45" s="36"/>
      <c r="N45" s="35" t="s">
        <v>190</v>
      </c>
      <c r="O45" s="35" t="s">
        <v>191</v>
      </c>
      <c r="P45" s="35" t="s">
        <v>192</v>
      </c>
      <c r="Q45" s="38"/>
      <c r="R45" s="104"/>
    </row>
    <row r="46" spans="1:18" x14ac:dyDescent="0.25">
      <c r="A46" s="35" t="s">
        <v>293</v>
      </c>
      <c r="B46" s="36">
        <v>2</v>
      </c>
      <c r="C46" s="36">
        <f t="shared" si="0"/>
        <v>1</v>
      </c>
      <c r="D46" s="36" t="s">
        <v>190</v>
      </c>
      <c r="E46" s="36" t="s">
        <v>173</v>
      </c>
      <c r="F46" s="37">
        <v>1</v>
      </c>
      <c r="G46" s="36" t="s">
        <v>165</v>
      </c>
      <c r="H46" s="36" t="s">
        <v>206</v>
      </c>
      <c r="I46" s="36" t="s">
        <v>8</v>
      </c>
      <c r="J46" s="36" t="s">
        <v>166</v>
      </c>
      <c r="K46" s="36" t="s">
        <v>188</v>
      </c>
      <c r="L46" s="36" t="s">
        <v>189</v>
      </c>
      <c r="M46" s="36"/>
      <c r="N46" s="35" t="s">
        <v>190</v>
      </c>
      <c r="O46" s="35" t="s">
        <v>192</v>
      </c>
      <c r="P46" s="35" t="s">
        <v>192</v>
      </c>
      <c r="Q46" s="38" t="s">
        <v>294</v>
      </c>
      <c r="R46" s="104"/>
    </row>
    <row r="47" spans="1:18" x14ac:dyDescent="0.25">
      <c r="A47" s="35" t="s">
        <v>295</v>
      </c>
      <c r="B47" s="36">
        <v>6</v>
      </c>
      <c r="C47" s="36">
        <f t="shared" si="0"/>
        <v>10</v>
      </c>
      <c r="D47" s="36" t="s">
        <v>222</v>
      </c>
      <c r="E47" s="36" t="s">
        <v>173</v>
      </c>
      <c r="F47" s="37" t="s">
        <v>296</v>
      </c>
      <c r="G47" s="36" t="s">
        <v>165</v>
      </c>
      <c r="H47" s="36" t="s">
        <v>157</v>
      </c>
      <c r="I47" s="36" t="s">
        <v>8</v>
      </c>
      <c r="J47" s="36" t="s">
        <v>166</v>
      </c>
      <c r="K47" s="36" t="s">
        <v>297</v>
      </c>
      <c r="L47" s="36" t="s">
        <v>200</v>
      </c>
      <c r="M47" s="36"/>
      <c r="N47" s="35" t="s">
        <v>222</v>
      </c>
      <c r="O47" s="35" t="s">
        <v>169</v>
      </c>
      <c r="P47" s="35" t="s">
        <v>179</v>
      </c>
      <c r="Q47" s="38" t="s">
        <v>298</v>
      </c>
      <c r="R47" s="104"/>
    </row>
    <row r="48" spans="1:18" x14ac:dyDescent="0.25">
      <c r="A48" s="35" t="s">
        <v>299</v>
      </c>
      <c r="B48" s="36">
        <v>1</v>
      </c>
      <c r="C48" s="36">
        <f t="shared" si="0"/>
        <v>1</v>
      </c>
      <c r="D48" s="36" t="s">
        <v>222</v>
      </c>
      <c r="E48" s="36" t="s">
        <v>173</v>
      </c>
      <c r="F48" s="37">
        <v>1</v>
      </c>
      <c r="G48" s="36" t="s">
        <v>156</v>
      </c>
      <c r="H48" s="64" t="s">
        <v>1090</v>
      </c>
      <c r="I48" s="36" t="s">
        <v>175</v>
      </c>
      <c r="J48" s="36" t="s">
        <v>244</v>
      </c>
      <c r="K48" s="36" t="s">
        <v>184</v>
      </c>
      <c r="L48" s="36" t="s">
        <v>189</v>
      </c>
      <c r="M48" s="36"/>
      <c r="N48" s="35" t="s">
        <v>222</v>
      </c>
      <c r="O48" s="35" t="s">
        <v>162</v>
      </c>
      <c r="P48" s="35" t="s">
        <v>162</v>
      </c>
      <c r="Q48" s="38"/>
      <c r="R48" s="104"/>
    </row>
    <row r="49" spans="1:18" x14ac:dyDescent="0.25">
      <c r="A49" s="35" t="s">
        <v>300</v>
      </c>
      <c r="B49" s="36">
        <v>3</v>
      </c>
      <c r="C49" s="36">
        <f t="shared" si="0"/>
        <v>2</v>
      </c>
      <c r="D49" s="36" t="s">
        <v>222</v>
      </c>
      <c r="E49" s="36" t="s">
        <v>173</v>
      </c>
      <c r="F49" s="37">
        <v>2</v>
      </c>
      <c r="G49" s="36" t="s">
        <v>165</v>
      </c>
      <c r="H49" s="36" t="s">
        <v>224</v>
      </c>
      <c r="I49" s="36" t="s">
        <v>175</v>
      </c>
      <c r="J49" s="36" t="s">
        <v>195</v>
      </c>
      <c r="K49" s="36" t="s">
        <v>184</v>
      </c>
      <c r="L49" s="36" t="s">
        <v>189</v>
      </c>
      <c r="M49" s="36"/>
      <c r="N49" s="35" t="s">
        <v>222</v>
      </c>
      <c r="O49" s="35" t="s">
        <v>162</v>
      </c>
      <c r="P49" s="35" t="s">
        <v>162</v>
      </c>
      <c r="Q49" s="38" t="s">
        <v>301</v>
      </c>
      <c r="R49" s="104"/>
    </row>
    <row r="50" spans="1:18" x14ac:dyDescent="0.25">
      <c r="A50" s="35" t="s">
        <v>302</v>
      </c>
      <c r="B50" s="36">
        <v>6</v>
      </c>
      <c r="C50" s="36">
        <f t="shared" si="0"/>
        <v>10</v>
      </c>
      <c r="D50" s="36" t="s">
        <v>222</v>
      </c>
      <c r="E50" s="36" t="s">
        <v>173</v>
      </c>
      <c r="F50" s="37">
        <v>3</v>
      </c>
      <c r="G50" s="36" t="s">
        <v>165</v>
      </c>
      <c r="H50" s="36" t="s">
        <v>224</v>
      </c>
      <c r="I50" s="36" t="s">
        <v>175</v>
      </c>
      <c r="J50" s="36" t="s">
        <v>239</v>
      </c>
      <c r="K50" s="36">
        <v>0</v>
      </c>
      <c r="L50" s="36" t="s">
        <v>189</v>
      </c>
      <c r="M50" s="36"/>
      <c r="N50" s="35" t="s">
        <v>222</v>
      </c>
      <c r="O50" s="35" t="s">
        <v>162</v>
      </c>
      <c r="P50" s="35" t="s">
        <v>162</v>
      </c>
      <c r="Q50" s="38" t="s">
        <v>303</v>
      </c>
      <c r="R50" s="104"/>
    </row>
    <row r="51" spans="1:18" x14ac:dyDescent="0.25">
      <c r="A51" s="35" t="s">
        <v>304</v>
      </c>
      <c r="B51" s="36">
        <v>5</v>
      </c>
      <c r="C51" s="36">
        <f t="shared" si="0"/>
        <v>5</v>
      </c>
      <c r="D51" s="36" t="s">
        <v>190</v>
      </c>
      <c r="E51" s="36" t="s">
        <v>214</v>
      </c>
      <c r="F51" s="37">
        <v>3</v>
      </c>
      <c r="G51" s="36" t="s">
        <v>165</v>
      </c>
      <c r="H51" s="36" t="s">
        <v>5</v>
      </c>
      <c r="I51" s="36" t="s">
        <v>8</v>
      </c>
      <c r="J51" s="36" t="s">
        <v>166</v>
      </c>
      <c r="K51" s="36" t="s">
        <v>159</v>
      </c>
      <c r="L51" s="36" t="s">
        <v>189</v>
      </c>
      <c r="M51" s="36"/>
      <c r="N51" s="35" t="s">
        <v>190</v>
      </c>
      <c r="O51" s="35" t="s">
        <v>192</v>
      </c>
      <c r="P51" s="35" t="s">
        <v>192</v>
      </c>
      <c r="Q51" s="38"/>
      <c r="R51" s="104"/>
    </row>
    <row r="52" spans="1:18" x14ac:dyDescent="0.25">
      <c r="A52" s="35" t="s">
        <v>305</v>
      </c>
      <c r="B52" s="36">
        <v>9</v>
      </c>
      <c r="C52" s="36">
        <f t="shared" si="0"/>
        <v>30</v>
      </c>
      <c r="D52" s="36" t="s">
        <v>178</v>
      </c>
      <c r="E52" s="36" t="s">
        <v>306</v>
      </c>
      <c r="F52" s="37">
        <v>6</v>
      </c>
      <c r="G52" s="36" t="s">
        <v>217</v>
      </c>
      <c r="H52" s="36" t="s">
        <v>157</v>
      </c>
      <c r="I52" s="36" t="s">
        <v>175</v>
      </c>
      <c r="J52" s="36" t="s">
        <v>307</v>
      </c>
      <c r="K52" s="36" t="s">
        <v>188</v>
      </c>
      <c r="L52" s="36" t="s">
        <v>189</v>
      </c>
      <c r="M52" s="36"/>
      <c r="N52" s="35" t="s">
        <v>178</v>
      </c>
      <c r="O52" s="35" t="s">
        <v>162</v>
      </c>
      <c r="P52" s="35" t="s">
        <v>162</v>
      </c>
      <c r="Q52" s="38" t="s">
        <v>308</v>
      </c>
      <c r="R52" s="104"/>
    </row>
    <row r="53" spans="1:18" x14ac:dyDescent="0.25">
      <c r="A53" s="35" t="s">
        <v>309</v>
      </c>
      <c r="B53" s="36">
        <v>12</v>
      </c>
      <c r="C53" s="36">
        <f t="shared" si="0"/>
        <v>90</v>
      </c>
      <c r="D53" s="36" t="s">
        <v>222</v>
      </c>
      <c r="E53" s="36" t="s">
        <v>173</v>
      </c>
      <c r="F53" s="37">
        <v>18</v>
      </c>
      <c r="G53" s="36" t="s">
        <v>182</v>
      </c>
      <c r="H53" s="36" t="s">
        <v>310</v>
      </c>
      <c r="I53" s="36" t="s">
        <v>175</v>
      </c>
      <c r="J53" s="36" t="s">
        <v>311</v>
      </c>
      <c r="K53" s="36" t="s">
        <v>312</v>
      </c>
      <c r="L53" s="36" t="s">
        <v>189</v>
      </c>
      <c r="M53" s="36"/>
      <c r="N53" s="35" t="s">
        <v>222</v>
      </c>
      <c r="O53" s="35" t="s">
        <v>162</v>
      </c>
      <c r="P53" s="35" t="s">
        <v>162</v>
      </c>
      <c r="Q53" s="38" t="s">
        <v>313</v>
      </c>
      <c r="R53" s="104"/>
    </row>
    <row r="54" spans="1:18" x14ac:dyDescent="0.25">
      <c r="A54" s="35" t="s">
        <v>314</v>
      </c>
      <c r="B54" s="36">
        <v>8</v>
      </c>
      <c r="C54" s="36">
        <f t="shared" si="0"/>
        <v>20</v>
      </c>
      <c r="D54" s="36" t="s">
        <v>222</v>
      </c>
      <c r="E54" s="36" t="s">
        <v>173</v>
      </c>
      <c r="F54" s="37">
        <v>4</v>
      </c>
      <c r="G54" s="36" t="s">
        <v>217</v>
      </c>
      <c r="H54" s="36" t="s">
        <v>194</v>
      </c>
      <c r="I54" s="36" t="s">
        <v>175</v>
      </c>
      <c r="J54" s="36" t="s">
        <v>219</v>
      </c>
      <c r="K54" s="36" t="s">
        <v>177</v>
      </c>
      <c r="L54" s="36" t="s">
        <v>189</v>
      </c>
      <c r="M54" s="36"/>
      <c r="N54" s="35" t="s">
        <v>222</v>
      </c>
      <c r="O54" s="35" t="s">
        <v>162</v>
      </c>
      <c r="P54" s="35" t="s">
        <v>162</v>
      </c>
      <c r="Q54" s="38" t="s">
        <v>315</v>
      </c>
      <c r="R54" s="104"/>
    </row>
    <row r="55" spans="1:18" x14ac:dyDescent="0.25">
      <c r="A55" s="35" t="s">
        <v>316</v>
      </c>
      <c r="B55" s="36">
        <v>6</v>
      </c>
      <c r="C55" s="36">
        <f t="shared" si="0"/>
        <v>10</v>
      </c>
      <c r="D55" s="36" t="s">
        <v>222</v>
      </c>
      <c r="E55" s="36" t="s">
        <v>173</v>
      </c>
      <c r="F55" s="37">
        <v>3</v>
      </c>
      <c r="G55" s="36" t="s">
        <v>165</v>
      </c>
      <c r="H55" s="36" t="s">
        <v>174</v>
      </c>
      <c r="I55" s="36" t="s">
        <v>175</v>
      </c>
      <c r="J55" s="36" t="s">
        <v>5</v>
      </c>
      <c r="K55" s="36" t="s">
        <v>188</v>
      </c>
      <c r="L55" s="36" t="s">
        <v>189</v>
      </c>
      <c r="M55" s="36"/>
      <c r="N55" s="35" t="s">
        <v>222</v>
      </c>
      <c r="O55" s="35" t="s">
        <v>191</v>
      </c>
      <c r="P55" s="35" t="s">
        <v>191</v>
      </c>
      <c r="Q55" s="38" t="s">
        <v>317</v>
      </c>
      <c r="R55" s="104"/>
    </row>
    <row r="56" spans="1:18" x14ac:dyDescent="0.25">
      <c r="A56" s="35" t="s">
        <v>318</v>
      </c>
      <c r="B56" s="36">
        <v>4</v>
      </c>
      <c r="C56" s="36">
        <f t="shared" si="0"/>
        <v>3</v>
      </c>
      <c r="D56" s="36" t="s">
        <v>222</v>
      </c>
      <c r="E56" s="36" t="s">
        <v>173</v>
      </c>
      <c r="F56" s="37" t="s">
        <v>259</v>
      </c>
      <c r="G56" s="36" t="s">
        <v>165</v>
      </c>
      <c r="H56" s="36" t="s">
        <v>174</v>
      </c>
      <c r="I56" s="36" t="s">
        <v>175</v>
      </c>
      <c r="J56" s="36" t="s">
        <v>5</v>
      </c>
      <c r="K56" s="36" t="s">
        <v>159</v>
      </c>
      <c r="L56" s="36" t="s">
        <v>189</v>
      </c>
      <c r="M56" s="36"/>
      <c r="N56" s="35" t="s">
        <v>222</v>
      </c>
      <c r="O56" s="35" t="s">
        <v>162</v>
      </c>
      <c r="P56" s="35" t="s">
        <v>162</v>
      </c>
      <c r="Q56" s="38" t="s">
        <v>319</v>
      </c>
      <c r="R56" s="104"/>
    </row>
    <row r="57" spans="1:18" x14ac:dyDescent="0.25">
      <c r="A57" s="35" t="s">
        <v>320</v>
      </c>
      <c r="B57" s="36">
        <v>3</v>
      </c>
      <c r="C57" s="36">
        <f t="shared" si="0"/>
        <v>2</v>
      </c>
      <c r="D57" s="36" t="s">
        <v>222</v>
      </c>
      <c r="E57" s="36" t="s">
        <v>306</v>
      </c>
      <c r="F57" s="37">
        <v>2</v>
      </c>
      <c r="G57" s="36" t="s">
        <v>165</v>
      </c>
      <c r="H57" s="64" t="s">
        <v>1090</v>
      </c>
      <c r="I57" s="36" t="s">
        <v>175</v>
      </c>
      <c r="J57" s="36" t="s">
        <v>244</v>
      </c>
      <c r="K57" s="36" t="s">
        <v>188</v>
      </c>
      <c r="L57" s="36" t="s">
        <v>189</v>
      </c>
      <c r="M57" s="36"/>
      <c r="N57" s="35" t="s">
        <v>222</v>
      </c>
      <c r="O57" s="35" t="s">
        <v>162</v>
      </c>
      <c r="P57" s="35" t="s">
        <v>162</v>
      </c>
      <c r="Q57" s="38"/>
      <c r="R57" s="104"/>
    </row>
    <row r="58" spans="1:18" x14ac:dyDescent="0.25">
      <c r="A58" s="35" t="s">
        <v>321</v>
      </c>
      <c r="B58" s="36">
        <v>6</v>
      </c>
      <c r="C58" s="36">
        <f t="shared" si="0"/>
        <v>10</v>
      </c>
      <c r="D58" s="36" t="s">
        <v>178</v>
      </c>
      <c r="E58" s="36" t="s">
        <v>173</v>
      </c>
      <c r="F58" s="37">
        <v>4</v>
      </c>
      <c r="G58" s="36" t="s">
        <v>205</v>
      </c>
      <c r="H58" s="36" t="s">
        <v>206</v>
      </c>
      <c r="I58" s="36" t="s">
        <v>175</v>
      </c>
      <c r="J58" s="36" t="s">
        <v>176</v>
      </c>
      <c r="K58" s="36" t="s">
        <v>159</v>
      </c>
      <c r="L58" s="36" t="s">
        <v>189</v>
      </c>
      <c r="M58" s="36"/>
      <c r="N58" s="35" t="s">
        <v>178</v>
      </c>
      <c r="O58" s="35" t="s">
        <v>162</v>
      </c>
      <c r="P58" s="35" t="s">
        <v>180</v>
      </c>
      <c r="Q58" s="38" t="s">
        <v>322</v>
      </c>
      <c r="R58" s="104"/>
    </row>
    <row r="59" spans="1:18" x14ac:dyDescent="0.25">
      <c r="A59" s="35" t="s">
        <v>323</v>
      </c>
      <c r="B59" s="36">
        <v>2</v>
      </c>
      <c r="C59" s="36">
        <f t="shared" si="0"/>
        <v>1</v>
      </c>
      <c r="D59" s="36" t="s">
        <v>222</v>
      </c>
      <c r="E59" s="36" t="s">
        <v>173</v>
      </c>
      <c r="F59" s="37">
        <v>1</v>
      </c>
      <c r="G59" s="36" t="s">
        <v>156</v>
      </c>
      <c r="H59" s="36" t="s">
        <v>206</v>
      </c>
      <c r="I59" s="36" t="s">
        <v>175</v>
      </c>
      <c r="J59" s="36" t="s">
        <v>166</v>
      </c>
      <c r="K59" s="36" t="s">
        <v>188</v>
      </c>
      <c r="L59" s="36" t="s">
        <v>160</v>
      </c>
      <c r="M59" s="36"/>
      <c r="N59" s="35" t="s">
        <v>222</v>
      </c>
      <c r="O59" s="35" t="s">
        <v>235</v>
      </c>
      <c r="P59" s="35" t="s">
        <v>235</v>
      </c>
      <c r="Q59" s="38" t="s">
        <v>324</v>
      </c>
      <c r="R59" s="104"/>
    </row>
    <row r="60" spans="1:18" x14ac:dyDescent="0.25">
      <c r="A60" s="35" t="s">
        <v>325</v>
      </c>
      <c r="B60" s="36">
        <v>5</v>
      </c>
      <c r="C60" s="36">
        <f t="shared" si="0"/>
        <v>5</v>
      </c>
      <c r="D60" s="36" t="s">
        <v>222</v>
      </c>
      <c r="E60" s="36" t="s">
        <v>173</v>
      </c>
      <c r="F60" s="37" t="s">
        <v>264</v>
      </c>
      <c r="G60" s="36" t="s">
        <v>165</v>
      </c>
      <c r="H60" s="36" t="s">
        <v>224</v>
      </c>
      <c r="I60" s="36" t="s">
        <v>175</v>
      </c>
      <c r="J60" s="36" t="s">
        <v>326</v>
      </c>
      <c r="K60" s="36" t="s">
        <v>205</v>
      </c>
      <c r="L60" s="36" t="s">
        <v>189</v>
      </c>
      <c r="M60" s="36"/>
      <c r="N60" s="35" t="s">
        <v>222</v>
      </c>
      <c r="O60" s="35" t="s">
        <v>162</v>
      </c>
      <c r="P60" s="35" t="s">
        <v>162</v>
      </c>
      <c r="Q60" s="38" t="s">
        <v>327</v>
      </c>
      <c r="R60" s="104"/>
    </row>
    <row r="61" spans="1:18" x14ac:dyDescent="0.25">
      <c r="A61" s="35" t="s">
        <v>328</v>
      </c>
      <c r="B61" s="36">
        <v>1</v>
      </c>
      <c r="C61" s="36">
        <f t="shared" si="0"/>
        <v>1</v>
      </c>
      <c r="D61" s="36" t="s">
        <v>178</v>
      </c>
      <c r="E61" s="36" t="s">
        <v>173</v>
      </c>
      <c r="F61" s="37">
        <v>1</v>
      </c>
      <c r="G61" s="36" t="s">
        <v>165</v>
      </c>
      <c r="H61" s="36" t="s">
        <v>206</v>
      </c>
      <c r="I61" s="36" t="s">
        <v>175</v>
      </c>
      <c r="J61" s="36" t="s">
        <v>176</v>
      </c>
      <c r="K61" s="36" t="s">
        <v>159</v>
      </c>
      <c r="L61" s="36" t="s">
        <v>160</v>
      </c>
      <c r="M61" s="36"/>
      <c r="N61" s="35" t="s">
        <v>178</v>
      </c>
      <c r="O61" s="35" t="s">
        <v>179</v>
      </c>
      <c r="P61" s="35" t="s">
        <v>180</v>
      </c>
      <c r="Q61" s="38"/>
      <c r="R61" s="121"/>
    </row>
    <row r="62" spans="1:18" x14ac:dyDescent="0.25">
      <c r="A62" s="35" t="s">
        <v>329</v>
      </c>
      <c r="B62" s="36">
        <v>11</v>
      </c>
      <c r="C62" s="36">
        <f t="shared" si="0"/>
        <v>60</v>
      </c>
      <c r="D62" s="36" t="s">
        <v>208</v>
      </c>
      <c r="E62" s="36" t="s">
        <v>173</v>
      </c>
      <c r="F62" s="37">
        <v>9</v>
      </c>
      <c r="G62" s="36" t="s">
        <v>182</v>
      </c>
      <c r="H62" s="36" t="s">
        <v>5</v>
      </c>
      <c r="I62" s="36" t="s">
        <v>8</v>
      </c>
      <c r="J62" s="36" t="s">
        <v>244</v>
      </c>
      <c r="K62" s="36" t="s">
        <v>330</v>
      </c>
      <c r="L62" s="36" t="s">
        <v>168</v>
      </c>
      <c r="M62" s="36"/>
      <c r="N62" s="35" t="s">
        <v>208</v>
      </c>
      <c r="O62" s="35" t="s">
        <v>169</v>
      </c>
      <c r="P62" s="35" t="s">
        <v>192</v>
      </c>
      <c r="Q62" s="38" t="s">
        <v>331</v>
      </c>
      <c r="R62" s="121"/>
    </row>
    <row r="63" spans="1:18" x14ac:dyDescent="0.25">
      <c r="A63" s="35" t="s">
        <v>332</v>
      </c>
      <c r="B63" s="36">
        <v>7</v>
      </c>
      <c r="C63" s="36">
        <f t="shared" si="0"/>
        <v>15</v>
      </c>
      <c r="D63" s="36" t="s">
        <v>161</v>
      </c>
      <c r="E63" s="36" t="s">
        <v>214</v>
      </c>
      <c r="F63" s="37">
        <v>4</v>
      </c>
      <c r="G63" s="36" t="s">
        <v>165</v>
      </c>
      <c r="H63" s="36" t="s">
        <v>333</v>
      </c>
      <c r="I63" s="36" t="s">
        <v>7</v>
      </c>
      <c r="J63" s="36" t="s">
        <v>166</v>
      </c>
      <c r="K63" s="36" t="s">
        <v>334</v>
      </c>
      <c r="L63" s="36" t="s">
        <v>168</v>
      </c>
      <c r="M63" s="36"/>
      <c r="N63" s="35" t="s">
        <v>161</v>
      </c>
      <c r="O63" s="35" t="s">
        <v>163</v>
      </c>
      <c r="P63" s="35" t="s">
        <v>162</v>
      </c>
      <c r="Q63" s="38"/>
      <c r="R63" s="121"/>
    </row>
    <row r="64" spans="1:18" x14ac:dyDescent="0.25">
      <c r="A64" s="35" t="s">
        <v>335</v>
      </c>
      <c r="B64" s="36">
        <v>2</v>
      </c>
      <c r="C64" s="36">
        <f t="shared" si="0"/>
        <v>1</v>
      </c>
      <c r="D64" s="36" t="s">
        <v>222</v>
      </c>
      <c r="E64" s="36" t="s">
        <v>173</v>
      </c>
      <c r="F64" s="37">
        <v>1</v>
      </c>
      <c r="G64" s="36" t="s">
        <v>165</v>
      </c>
      <c r="H64" s="36" t="s">
        <v>229</v>
      </c>
      <c r="I64" s="36" t="s">
        <v>175</v>
      </c>
      <c r="J64" s="36" t="s">
        <v>239</v>
      </c>
      <c r="K64" s="36">
        <v>0</v>
      </c>
      <c r="L64" s="36" t="s">
        <v>189</v>
      </c>
      <c r="M64" s="36"/>
      <c r="N64" s="35" t="s">
        <v>222</v>
      </c>
      <c r="O64" s="35" t="s">
        <v>191</v>
      </c>
      <c r="P64" s="35" t="s">
        <v>191</v>
      </c>
      <c r="Q64" s="38" t="s">
        <v>336</v>
      </c>
      <c r="R64" s="121"/>
    </row>
    <row r="65" spans="1:18" x14ac:dyDescent="0.25">
      <c r="A65" s="35" t="s">
        <v>337</v>
      </c>
      <c r="B65" s="36">
        <v>7</v>
      </c>
      <c r="C65" s="36">
        <f t="shared" si="0"/>
        <v>15</v>
      </c>
      <c r="D65" s="36" t="s">
        <v>161</v>
      </c>
      <c r="E65" s="36" t="s">
        <v>173</v>
      </c>
      <c r="F65" s="37" t="s">
        <v>296</v>
      </c>
      <c r="G65" s="36" t="s">
        <v>165</v>
      </c>
      <c r="H65" s="36" t="s">
        <v>157</v>
      </c>
      <c r="I65" s="36" t="s">
        <v>7</v>
      </c>
      <c r="J65" s="36" t="s">
        <v>166</v>
      </c>
      <c r="K65" s="36" t="s">
        <v>205</v>
      </c>
      <c r="L65" s="36" t="s">
        <v>168</v>
      </c>
      <c r="M65" s="36"/>
      <c r="N65" s="35" t="s">
        <v>161</v>
      </c>
      <c r="O65" s="35" t="s">
        <v>162</v>
      </c>
      <c r="P65" s="35" t="s">
        <v>162</v>
      </c>
      <c r="Q65" s="38" t="s">
        <v>338</v>
      </c>
      <c r="R65" s="104"/>
    </row>
    <row r="66" spans="1:18" x14ac:dyDescent="0.25">
      <c r="A66" s="35" t="s">
        <v>339</v>
      </c>
      <c r="B66" s="36">
        <v>1</v>
      </c>
      <c r="C66" s="36">
        <f t="shared" si="0"/>
        <v>1</v>
      </c>
      <c r="D66" s="36" t="s">
        <v>252</v>
      </c>
      <c r="E66" s="36" t="s">
        <v>173</v>
      </c>
      <c r="F66" s="37">
        <v>1</v>
      </c>
      <c r="G66" s="36" t="s">
        <v>165</v>
      </c>
      <c r="H66" s="64" t="s">
        <v>1090</v>
      </c>
      <c r="I66" s="36" t="s">
        <v>175</v>
      </c>
      <c r="J66" s="36" t="s">
        <v>256</v>
      </c>
      <c r="K66" s="36" t="s">
        <v>159</v>
      </c>
      <c r="L66" s="36" t="s">
        <v>168</v>
      </c>
      <c r="M66" s="36"/>
      <c r="N66" s="35" t="s">
        <v>252</v>
      </c>
      <c r="O66" s="35" t="s">
        <v>179</v>
      </c>
      <c r="P66" s="35" t="s">
        <v>191</v>
      </c>
      <c r="Q66" s="38" t="s">
        <v>340</v>
      </c>
      <c r="R66" s="104"/>
    </row>
    <row r="67" spans="1:18" x14ac:dyDescent="0.25">
      <c r="A67" s="35" t="s">
        <v>341</v>
      </c>
      <c r="B67" s="36">
        <v>6</v>
      </c>
      <c r="C67" s="36">
        <f t="shared" ref="C67:C130" si="1">IF(OR(B67=1,B67=2),1,IF(B67=3,2,IF(B67=4,3,IF(B67=5,5,IF(B67=6,10,IF(B67=7,15,IF(B67=8,20,IF(B67=9,30,IF(B67=10,40,IF(B67=11,60,90))))))))))</f>
        <v>10</v>
      </c>
      <c r="D67" s="36" t="s">
        <v>222</v>
      </c>
      <c r="E67" s="36" t="s">
        <v>173</v>
      </c>
      <c r="F67" s="37" t="s">
        <v>342</v>
      </c>
      <c r="G67" s="36" t="s">
        <v>165</v>
      </c>
      <c r="H67" s="36" t="s">
        <v>206</v>
      </c>
      <c r="I67" s="36" t="s">
        <v>175</v>
      </c>
      <c r="J67" s="36" t="s">
        <v>343</v>
      </c>
      <c r="K67" s="36" t="s">
        <v>196</v>
      </c>
      <c r="L67" s="36" t="s">
        <v>168</v>
      </c>
      <c r="M67" s="36"/>
      <c r="N67" s="35" t="s">
        <v>222</v>
      </c>
      <c r="O67" s="35" t="s">
        <v>180</v>
      </c>
      <c r="P67" s="35" t="s">
        <v>180</v>
      </c>
      <c r="Q67" s="38" t="s">
        <v>344</v>
      </c>
      <c r="R67" s="121"/>
    </row>
    <row r="68" spans="1:18" x14ac:dyDescent="0.25">
      <c r="A68" s="35" t="s">
        <v>345</v>
      </c>
      <c r="B68" s="36">
        <v>6</v>
      </c>
      <c r="C68" s="36">
        <f t="shared" si="1"/>
        <v>10</v>
      </c>
      <c r="D68" s="36" t="s">
        <v>185</v>
      </c>
      <c r="E68" s="36" t="s">
        <v>214</v>
      </c>
      <c r="F68" s="37" t="s">
        <v>270</v>
      </c>
      <c r="G68" s="36" t="s">
        <v>156</v>
      </c>
      <c r="H68" s="36" t="s">
        <v>5</v>
      </c>
      <c r="I68" s="36" t="s">
        <v>7</v>
      </c>
      <c r="J68" s="36" t="s">
        <v>244</v>
      </c>
      <c r="K68" s="36" t="s">
        <v>159</v>
      </c>
      <c r="L68" s="36" t="s">
        <v>168</v>
      </c>
      <c r="M68" s="36"/>
      <c r="N68" s="35" t="s">
        <v>185</v>
      </c>
      <c r="O68" s="35" t="s">
        <v>162</v>
      </c>
      <c r="P68" s="35" t="s">
        <v>179</v>
      </c>
      <c r="Q68" s="38"/>
      <c r="R68" s="104"/>
    </row>
    <row r="69" spans="1:18" x14ac:dyDescent="0.25">
      <c r="A69" s="35" t="s">
        <v>346</v>
      </c>
      <c r="B69" s="36">
        <v>2</v>
      </c>
      <c r="C69" s="36">
        <f t="shared" si="1"/>
        <v>1</v>
      </c>
      <c r="D69" s="36" t="s">
        <v>178</v>
      </c>
      <c r="E69" s="36" t="s">
        <v>173</v>
      </c>
      <c r="F69" s="37">
        <v>1</v>
      </c>
      <c r="G69" s="36" t="s">
        <v>156</v>
      </c>
      <c r="H69" s="64" t="s">
        <v>1090</v>
      </c>
      <c r="I69" s="36" t="s">
        <v>175</v>
      </c>
      <c r="J69" s="36" t="s">
        <v>195</v>
      </c>
      <c r="K69" s="36" t="s">
        <v>347</v>
      </c>
      <c r="L69" s="36" t="s">
        <v>168</v>
      </c>
      <c r="M69" s="36"/>
      <c r="N69" s="35" t="s">
        <v>178</v>
      </c>
      <c r="O69" s="35" t="s">
        <v>180</v>
      </c>
      <c r="P69" s="35" t="s">
        <v>169</v>
      </c>
      <c r="Q69" s="38"/>
      <c r="R69" s="104"/>
    </row>
    <row r="70" spans="1:18" x14ac:dyDescent="0.25">
      <c r="A70" s="35" t="s">
        <v>348</v>
      </c>
      <c r="B70" s="36">
        <v>4</v>
      </c>
      <c r="C70" s="36">
        <f t="shared" si="1"/>
        <v>3</v>
      </c>
      <c r="D70" s="36" t="s">
        <v>178</v>
      </c>
      <c r="E70" s="36" t="s">
        <v>173</v>
      </c>
      <c r="F70" s="37">
        <v>2</v>
      </c>
      <c r="G70" s="36" t="s">
        <v>165</v>
      </c>
      <c r="H70" s="36" t="s">
        <v>206</v>
      </c>
      <c r="I70" s="36" t="s">
        <v>175</v>
      </c>
      <c r="J70" s="36" t="s">
        <v>166</v>
      </c>
      <c r="K70" s="36" t="s">
        <v>188</v>
      </c>
      <c r="L70" s="36" t="s">
        <v>168</v>
      </c>
      <c r="M70" s="36"/>
      <c r="N70" s="35" t="s">
        <v>178</v>
      </c>
      <c r="O70" s="35" t="s">
        <v>180</v>
      </c>
      <c r="P70" s="35" t="s">
        <v>180</v>
      </c>
      <c r="Q70" s="38" t="s">
        <v>226</v>
      </c>
      <c r="R70" s="120"/>
    </row>
    <row r="71" spans="1:18" x14ac:dyDescent="0.25">
      <c r="A71" s="35" t="s">
        <v>349</v>
      </c>
      <c r="B71" s="36">
        <v>4</v>
      </c>
      <c r="C71" s="36">
        <f t="shared" si="1"/>
        <v>3</v>
      </c>
      <c r="D71" s="36" t="s">
        <v>185</v>
      </c>
      <c r="E71" s="36" t="s">
        <v>173</v>
      </c>
      <c r="F71" s="37">
        <v>2</v>
      </c>
      <c r="G71" s="36" t="s">
        <v>217</v>
      </c>
      <c r="H71" s="36" t="s">
        <v>194</v>
      </c>
      <c r="I71" s="36" t="s">
        <v>175</v>
      </c>
      <c r="J71" s="36" t="s">
        <v>195</v>
      </c>
      <c r="K71" s="36" t="s">
        <v>188</v>
      </c>
      <c r="L71" s="36" t="s">
        <v>200</v>
      </c>
      <c r="M71" s="36"/>
      <c r="N71" s="35" t="s">
        <v>185</v>
      </c>
      <c r="O71" s="35" t="s">
        <v>180</v>
      </c>
      <c r="P71" s="35" t="s">
        <v>179</v>
      </c>
      <c r="Q71" s="38"/>
      <c r="R71" s="104"/>
    </row>
    <row r="72" spans="1:18" x14ac:dyDescent="0.25">
      <c r="A72" s="35" t="s">
        <v>350</v>
      </c>
      <c r="B72" s="36">
        <v>10</v>
      </c>
      <c r="C72" s="36">
        <f t="shared" si="1"/>
        <v>40</v>
      </c>
      <c r="D72" s="36" t="s">
        <v>185</v>
      </c>
      <c r="E72" s="36" t="s">
        <v>173</v>
      </c>
      <c r="F72" s="37">
        <v>7</v>
      </c>
      <c r="G72" s="36" t="s">
        <v>165</v>
      </c>
      <c r="H72" s="36" t="s">
        <v>206</v>
      </c>
      <c r="I72" s="36" t="s">
        <v>8</v>
      </c>
      <c r="J72" s="36" t="s">
        <v>166</v>
      </c>
      <c r="K72" s="36">
        <v>0</v>
      </c>
      <c r="L72" s="36" t="s">
        <v>234</v>
      </c>
      <c r="M72" s="36"/>
      <c r="N72" s="35" t="s">
        <v>185</v>
      </c>
      <c r="O72" s="35" t="s">
        <v>191</v>
      </c>
      <c r="P72" s="35" t="s">
        <v>192</v>
      </c>
      <c r="Q72" s="38"/>
      <c r="R72" s="121"/>
    </row>
    <row r="73" spans="1:18" x14ac:dyDescent="0.25">
      <c r="A73" s="35" t="s">
        <v>351</v>
      </c>
      <c r="B73" s="36">
        <v>12</v>
      </c>
      <c r="C73" s="36">
        <f t="shared" si="1"/>
        <v>90</v>
      </c>
      <c r="D73" s="36" t="s">
        <v>222</v>
      </c>
      <c r="E73" s="36" t="s">
        <v>173</v>
      </c>
      <c r="F73" s="37">
        <v>12</v>
      </c>
      <c r="G73" s="36" t="s">
        <v>182</v>
      </c>
      <c r="H73" s="36" t="s">
        <v>310</v>
      </c>
      <c r="I73" s="36" t="s">
        <v>175</v>
      </c>
      <c r="J73" s="36" t="s">
        <v>311</v>
      </c>
      <c r="K73" s="36" t="s">
        <v>184</v>
      </c>
      <c r="L73" s="36" t="s">
        <v>189</v>
      </c>
      <c r="M73" s="36"/>
      <c r="N73" s="35" t="s">
        <v>222</v>
      </c>
      <c r="O73" s="35" t="s">
        <v>191</v>
      </c>
      <c r="P73" s="35" t="s">
        <v>191</v>
      </c>
      <c r="Q73" s="38" t="s">
        <v>352</v>
      </c>
      <c r="R73" s="104"/>
    </row>
    <row r="74" spans="1:18" x14ac:dyDescent="0.25">
      <c r="A74" s="35" t="s">
        <v>353</v>
      </c>
      <c r="B74" s="36">
        <v>5</v>
      </c>
      <c r="C74" s="36">
        <f t="shared" si="1"/>
        <v>5</v>
      </c>
      <c r="D74" s="36" t="s">
        <v>222</v>
      </c>
      <c r="E74" s="36" t="s">
        <v>173</v>
      </c>
      <c r="F74" s="37">
        <v>3</v>
      </c>
      <c r="G74" s="36" t="s">
        <v>156</v>
      </c>
      <c r="H74" s="36" t="s">
        <v>194</v>
      </c>
      <c r="I74" s="36" t="s">
        <v>175</v>
      </c>
      <c r="J74" s="36" t="s">
        <v>354</v>
      </c>
      <c r="K74" s="36" t="s">
        <v>205</v>
      </c>
      <c r="L74" s="36" t="s">
        <v>168</v>
      </c>
      <c r="M74" s="36"/>
      <c r="N74" s="35" t="s">
        <v>222</v>
      </c>
      <c r="O74" s="35" t="s">
        <v>191</v>
      </c>
      <c r="P74" s="35" t="s">
        <v>235</v>
      </c>
      <c r="Q74" s="38" t="s">
        <v>355</v>
      </c>
      <c r="R74" s="104"/>
    </row>
    <row r="75" spans="1:18" x14ac:dyDescent="0.25">
      <c r="A75" s="35" t="s">
        <v>356</v>
      </c>
      <c r="B75" s="36">
        <v>4</v>
      </c>
      <c r="C75" s="36">
        <f t="shared" si="1"/>
        <v>3</v>
      </c>
      <c r="D75" s="36" t="s">
        <v>222</v>
      </c>
      <c r="E75" s="36" t="s">
        <v>173</v>
      </c>
      <c r="F75" s="37">
        <v>2</v>
      </c>
      <c r="G75" s="36" t="s">
        <v>156</v>
      </c>
      <c r="H75" s="36" t="s">
        <v>194</v>
      </c>
      <c r="I75" s="36" t="s">
        <v>175</v>
      </c>
      <c r="J75" s="36" t="s">
        <v>354</v>
      </c>
      <c r="K75" s="36" t="s">
        <v>205</v>
      </c>
      <c r="L75" s="36" t="s">
        <v>168</v>
      </c>
      <c r="M75" s="36"/>
      <c r="N75" s="35" t="s">
        <v>222</v>
      </c>
      <c r="O75" s="35" t="s">
        <v>191</v>
      </c>
      <c r="P75" s="35" t="s">
        <v>192</v>
      </c>
      <c r="Q75" s="38" t="s">
        <v>357</v>
      </c>
      <c r="R75" s="104"/>
    </row>
    <row r="76" spans="1:18" x14ac:dyDescent="0.25">
      <c r="A76" s="35" t="s">
        <v>358</v>
      </c>
      <c r="B76" s="36">
        <v>1</v>
      </c>
      <c r="C76" s="36">
        <f t="shared" si="1"/>
        <v>1</v>
      </c>
      <c r="D76" s="36" t="s">
        <v>178</v>
      </c>
      <c r="E76" s="36" t="s">
        <v>173</v>
      </c>
      <c r="F76" s="37">
        <v>1</v>
      </c>
      <c r="G76" s="36" t="s">
        <v>156</v>
      </c>
      <c r="H76" s="36" t="s">
        <v>194</v>
      </c>
      <c r="I76" s="36" t="s">
        <v>175</v>
      </c>
      <c r="J76" s="36" t="s">
        <v>359</v>
      </c>
      <c r="K76" s="36" t="s">
        <v>159</v>
      </c>
      <c r="L76" s="36" t="s">
        <v>189</v>
      </c>
      <c r="M76" s="36"/>
      <c r="N76" s="35" t="s">
        <v>178</v>
      </c>
      <c r="O76" s="35" t="s">
        <v>191</v>
      </c>
      <c r="P76" s="35" t="s">
        <v>169</v>
      </c>
      <c r="Q76" s="38" t="s">
        <v>360</v>
      </c>
      <c r="R76" s="104"/>
    </row>
    <row r="77" spans="1:18" x14ac:dyDescent="0.25">
      <c r="A77" s="35" t="s">
        <v>361</v>
      </c>
      <c r="B77" s="36">
        <v>3</v>
      </c>
      <c r="C77" s="36">
        <f t="shared" si="1"/>
        <v>2</v>
      </c>
      <c r="D77" s="36" t="s">
        <v>252</v>
      </c>
      <c r="E77" s="36" t="s">
        <v>173</v>
      </c>
      <c r="F77" s="37">
        <v>2</v>
      </c>
      <c r="G77" s="36" t="s">
        <v>205</v>
      </c>
      <c r="H77" s="36" t="s">
        <v>279</v>
      </c>
      <c r="I77" s="36" t="s">
        <v>175</v>
      </c>
      <c r="J77" s="36" t="s">
        <v>176</v>
      </c>
      <c r="K77" s="36" t="s">
        <v>177</v>
      </c>
      <c r="L77" s="36" t="s">
        <v>160</v>
      </c>
      <c r="M77" s="36"/>
      <c r="N77" s="35" t="s">
        <v>252</v>
      </c>
      <c r="O77" s="35" t="s">
        <v>163</v>
      </c>
      <c r="P77" s="35" t="s">
        <v>169</v>
      </c>
      <c r="Q77" s="38" t="s">
        <v>362</v>
      </c>
      <c r="R77" s="104"/>
    </row>
    <row r="78" spans="1:18" x14ac:dyDescent="0.25">
      <c r="A78" s="35" t="s">
        <v>363</v>
      </c>
      <c r="B78" s="36">
        <v>1</v>
      </c>
      <c r="C78" s="36">
        <f t="shared" si="1"/>
        <v>1</v>
      </c>
      <c r="D78" s="36" t="s">
        <v>208</v>
      </c>
      <c r="E78" s="36" t="s">
        <v>173</v>
      </c>
      <c r="F78" s="37">
        <v>1</v>
      </c>
      <c r="G78" s="36" t="s">
        <v>165</v>
      </c>
      <c r="H78" s="36" t="s">
        <v>157</v>
      </c>
      <c r="I78" s="36" t="s">
        <v>175</v>
      </c>
      <c r="J78" s="36" t="s">
        <v>176</v>
      </c>
      <c r="K78" s="36" t="s">
        <v>165</v>
      </c>
      <c r="L78" s="36" t="s">
        <v>168</v>
      </c>
      <c r="M78" s="36"/>
      <c r="N78" s="35" t="s">
        <v>208</v>
      </c>
      <c r="O78" s="35" t="s">
        <v>169</v>
      </c>
      <c r="P78" s="35" t="s">
        <v>180</v>
      </c>
      <c r="Q78" s="38"/>
      <c r="R78" s="104"/>
    </row>
    <row r="79" spans="1:18" x14ac:dyDescent="0.25">
      <c r="A79" s="35" t="s">
        <v>364</v>
      </c>
      <c r="B79" s="36">
        <v>5</v>
      </c>
      <c r="C79" s="36">
        <f t="shared" si="1"/>
        <v>5</v>
      </c>
      <c r="D79" s="36" t="s">
        <v>190</v>
      </c>
      <c r="E79" s="36" t="s">
        <v>173</v>
      </c>
      <c r="F79" s="37">
        <v>2</v>
      </c>
      <c r="G79" s="36" t="s">
        <v>165</v>
      </c>
      <c r="H79" s="36" t="s">
        <v>174</v>
      </c>
      <c r="I79" s="36" t="s">
        <v>8</v>
      </c>
      <c r="J79" s="36" t="s">
        <v>166</v>
      </c>
      <c r="K79" s="36" t="s">
        <v>233</v>
      </c>
      <c r="L79" s="36" t="s">
        <v>168</v>
      </c>
      <c r="M79" s="36"/>
      <c r="N79" s="35" t="s">
        <v>190</v>
      </c>
      <c r="O79" s="35" t="s">
        <v>179</v>
      </c>
      <c r="P79" s="35" t="s">
        <v>192</v>
      </c>
      <c r="Q79" s="38"/>
      <c r="R79" s="104"/>
    </row>
    <row r="80" spans="1:18" x14ac:dyDescent="0.25">
      <c r="A80" s="35" t="s">
        <v>365</v>
      </c>
      <c r="B80" s="36">
        <v>9</v>
      </c>
      <c r="C80" s="36">
        <f t="shared" si="1"/>
        <v>30</v>
      </c>
      <c r="D80" s="36" t="s">
        <v>222</v>
      </c>
      <c r="E80" s="36" t="s">
        <v>173</v>
      </c>
      <c r="F80" s="37">
        <v>6</v>
      </c>
      <c r="G80" s="36" t="s">
        <v>205</v>
      </c>
      <c r="H80" s="36" t="s">
        <v>224</v>
      </c>
      <c r="I80" s="36" t="s">
        <v>175</v>
      </c>
      <c r="J80" s="36" t="s">
        <v>5</v>
      </c>
      <c r="K80" s="36" t="s">
        <v>159</v>
      </c>
      <c r="L80" s="36" t="s">
        <v>200</v>
      </c>
      <c r="M80" s="36"/>
      <c r="N80" s="35" t="s">
        <v>222</v>
      </c>
      <c r="O80" s="35" t="s">
        <v>180</v>
      </c>
      <c r="P80" s="35" t="s">
        <v>162</v>
      </c>
      <c r="Q80" s="38"/>
      <c r="R80" s="104"/>
    </row>
    <row r="81" spans="1:18" x14ac:dyDescent="0.25">
      <c r="A81" s="35" t="s">
        <v>366</v>
      </c>
      <c r="B81" s="36">
        <v>2</v>
      </c>
      <c r="C81" s="36">
        <f t="shared" si="1"/>
        <v>1</v>
      </c>
      <c r="D81" s="36" t="s">
        <v>190</v>
      </c>
      <c r="E81" s="36" t="s">
        <v>214</v>
      </c>
      <c r="F81" s="37">
        <v>1</v>
      </c>
      <c r="G81" s="36" t="s">
        <v>156</v>
      </c>
      <c r="H81" s="36" t="s">
        <v>5</v>
      </c>
      <c r="I81" s="36" t="s">
        <v>8</v>
      </c>
      <c r="J81" s="36" t="s">
        <v>244</v>
      </c>
      <c r="K81" s="36" t="s">
        <v>188</v>
      </c>
      <c r="L81" s="36" t="s">
        <v>168</v>
      </c>
      <c r="M81" s="36"/>
      <c r="N81" s="35" t="s">
        <v>190</v>
      </c>
      <c r="O81" s="35" t="s">
        <v>163</v>
      </c>
      <c r="P81" s="35" t="s">
        <v>192</v>
      </c>
      <c r="Q81" s="38"/>
      <c r="R81" s="104"/>
    </row>
    <row r="82" spans="1:18" x14ac:dyDescent="0.25">
      <c r="A82" s="35" t="s">
        <v>367</v>
      </c>
      <c r="B82" s="36">
        <v>3</v>
      </c>
      <c r="C82" s="36">
        <f t="shared" si="1"/>
        <v>2</v>
      </c>
      <c r="D82" s="36" t="s">
        <v>208</v>
      </c>
      <c r="E82" s="36" t="s">
        <v>173</v>
      </c>
      <c r="F82" s="37">
        <v>2</v>
      </c>
      <c r="G82" s="36" t="s">
        <v>165</v>
      </c>
      <c r="H82" s="36" t="s">
        <v>224</v>
      </c>
      <c r="I82" s="36" t="s">
        <v>175</v>
      </c>
      <c r="J82" s="36" t="s">
        <v>5</v>
      </c>
      <c r="K82" s="36" t="s">
        <v>312</v>
      </c>
      <c r="L82" s="36" t="s">
        <v>368</v>
      </c>
      <c r="M82" s="36"/>
      <c r="N82" s="35" t="s">
        <v>208</v>
      </c>
      <c r="O82" s="35" t="s">
        <v>169</v>
      </c>
      <c r="P82" s="35" t="s">
        <v>162</v>
      </c>
      <c r="Q82" s="38" t="s">
        <v>369</v>
      </c>
      <c r="R82" s="104"/>
    </row>
    <row r="83" spans="1:18" x14ac:dyDescent="0.25">
      <c r="A83" s="35" t="s">
        <v>370</v>
      </c>
      <c r="B83" s="36">
        <v>5</v>
      </c>
      <c r="C83" s="36">
        <f t="shared" si="1"/>
        <v>5</v>
      </c>
      <c r="D83" s="36" t="s">
        <v>252</v>
      </c>
      <c r="E83" s="36" t="s">
        <v>214</v>
      </c>
      <c r="F83" s="37" t="s">
        <v>371</v>
      </c>
      <c r="G83" s="36" t="s">
        <v>165</v>
      </c>
      <c r="H83" s="36" t="s">
        <v>194</v>
      </c>
      <c r="I83" s="36" t="s">
        <v>8</v>
      </c>
      <c r="J83" s="36" t="s">
        <v>219</v>
      </c>
      <c r="K83" s="36" t="s">
        <v>372</v>
      </c>
      <c r="L83" s="36" t="s">
        <v>168</v>
      </c>
      <c r="M83" s="36"/>
      <c r="N83" s="35" t="s">
        <v>252</v>
      </c>
      <c r="O83" s="35" t="s">
        <v>191</v>
      </c>
      <c r="P83" s="35" t="s">
        <v>169</v>
      </c>
      <c r="Q83" s="38"/>
      <c r="R83" s="104"/>
    </row>
    <row r="84" spans="1:18" x14ac:dyDescent="0.25">
      <c r="A84" s="35" t="s">
        <v>373</v>
      </c>
      <c r="B84" s="36">
        <v>1</v>
      </c>
      <c r="C84" s="36">
        <f t="shared" si="1"/>
        <v>1</v>
      </c>
      <c r="D84" s="36" t="s">
        <v>190</v>
      </c>
      <c r="E84" s="36" t="s">
        <v>214</v>
      </c>
      <c r="F84" s="37">
        <v>1</v>
      </c>
      <c r="G84" s="36" t="s">
        <v>205</v>
      </c>
      <c r="H84" s="36" t="s">
        <v>206</v>
      </c>
      <c r="I84" s="36" t="s">
        <v>8</v>
      </c>
      <c r="J84" s="36" t="s">
        <v>166</v>
      </c>
      <c r="K84" s="36" t="s">
        <v>159</v>
      </c>
      <c r="L84" s="36" t="s">
        <v>168</v>
      </c>
      <c r="M84" s="36"/>
      <c r="N84" s="35" t="s">
        <v>190</v>
      </c>
      <c r="O84" s="35" t="s">
        <v>179</v>
      </c>
      <c r="P84" s="35" t="s">
        <v>163</v>
      </c>
      <c r="Q84" s="38"/>
      <c r="R84" s="104"/>
    </row>
    <row r="85" spans="1:18" x14ac:dyDescent="0.25">
      <c r="A85" s="35" t="s">
        <v>374</v>
      </c>
      <c r="B85" s="36">
        <v>2</v>
      </c>
      <c r="C85" s="36">
        <f t="shared" si="1"/>
        <v>1</v>
      </c>
      <c r="D85" s="36" t="s">
        <v>178</v>
      </c>
      <c r="E85" s="36" t="s">
        <v>154</v>
      </c>
      <c r="F85" s="37">
        <v>1</v>
      </c>
      <c r="G85" s="36" t="s">
        <v>156</v>
      </c>
      <c r="H85" s="36" t="s">
        <v>194</v>
      </c>
      <c r="I85" s="36" t="s">
        <v>175</v>
      </c>
      <c r="J85" s="36" t="s">
        <v>375</v>
      </c>
      <c r="K85" s="36" t="s">
        <v>165</v>
      </c>
      <c r="L85" s="36" t="s">
        <v>168</v>
      </c>
      <c r="M85" s="36"/>
      <c r="N85" s="35" t="s">
        <v>178</v>
      </c>
      <c r="O85" s="35" t="s">
        <v>179</v>
      </c>
      <c r="P85" s="35" t="s">
        <v>169</v>
      </c>
      <c r="Q85" s="38"/>
      <c r="R85" s="104"/>
    </row>
    <row r="86" spans="1:18" x14ac:dyDescent="0.25">
      <c r="A86" s="35" t="s">
        <v>376</v>
      </c>
      <c r="B86" s="36">
        <v>5</v>
      </c>
      <c r="C86" s="36">
        <f t="shared" si="1"/>
        <v>5</v>
      </c>
      <c r="D86" s="36" t="s">
        <v>208</v>
      </c>
      <c r="E86" s="36" t="s">
        <v>173</v>
      </c>
      <c r="F86" s="37">
        <v>2</v>
      </c>
      <c r="G86" s="36" t="s">
        <v>165</v>
      </c>
      <c r="H86" s="36" t="s">
        <v>333</v>
      </c>
      <c r="I86" s="36" t="s">
        <v>175</v>
      </c>
      <c r="J86" s="36" t="s">
        <v>176</v>
      </c>
      <c r="K86" s="36" t="s">
        <v>177</v>
      </c>
      <c r="L86" s="36" t="s">
        <v>168</v>
      </c>
      <c r="M86" s="36"/>
      <c r="N86" s="35" t="s">
        <v>208</v>
      </c>
      <c r="O86" s="35" t="s">
        <v>192</v>
      </c>
      <c r="P86" s="35" t="s">
        <v>162</v>
      </c>
      <c r="Q86" s="38" t="s">
        <v>377</v>
      </c>
      <c r="R86" s="104"/>
    </row>
    <row r="87" spans="1:18" x14ac:dyDescent="0.25">
      <c r="A87" s="35" t="s">
        <v>378</v>
      </c>
      <c r="B87" s="36">
        <v>2</v>
      </c>
      <c r="C87" s="36">
        <f t="shared" si="1"/>
        <v>1</v>
      </c>
      <c r="D87" s="36" t="s">
        <v>190</v>
      </c>
      <c r="E87" s="36" t="s">
        <v>214</v>
      </c>
      <c r="F87" s="37">
        <v>1</v>
      </c>
      <c r="G87" s="36" t="s">
        <v>156</v>
      </c>
      <c r="H87" s="36" t="s">
        <v>5</v>
      </c>
      <c r="I87" s="36" t="s">
        <v>8</v>
      </c>
      <c r="J87" s="36" t="s">
        <v>244</v>
      </c>
      <c r="K87" s="36" t="s">
        <v>188</v>
      </c>
      <c r="L87" s="36" t="s">
        <v>168</v>
      </c>
      <c r="M87" s="36"/>
      <c r="N87" s="35" t="s">
        <v>190</v>
      </c>
      <c r="O87" s="35" t="s">
        <v>162</v>
      </c>
      <c r="P87" s="35" t="s">
        <v>192</v>
      </c>
      <c r="Q87" s="38"/>
      <c r="R87" s="121"/>
    </row>
    <row r="88" spans="1:18" x14ac:dyDescent="0.25">
      <c r="A88" s="35" t="s">
        <v>379</v>
      </c>
      <c r="B88" s="36">
        <v>2</v>
      </c>
      <c r="C88" s="36">
        <f t="shared" si="1"/>
        <v>1</v>
      </c>
      <c r="D88" s="36" t="s">
        <v>185</v>
      </c>
      <c r="E88" s="36" t="s">
        <v>173</v>
      </c>
      <c r="F88" s="37">
        <v>1</v>
      </c>
      <c r="G88" s="36" t="s">
        <v>156</v>
      </c>
      <c r="H88" s="36" t="s">
        <v>206</v>
      </c>
      <c r="I88" s="36" t="s">
        <v>8</v>
      </c>
      <c r="J88" s="36" t="s">
        <v>166</v>
      </c>
      <c r="K88" s="36">
        <v>0</v>
      </c>
      <c r="L88" s="36" t="s">
        <v>234</v>
      </c>
      <c r="M88" s="36"/>
      <c r="N88" s="35" t="s">
        <v>185</v>
      </c>
      <c r="O88" s="35" t="s">
        <v>191</v>
      </c>
      <c r="P88" s="35" t="s">
        <v>162</v>
      </c>
      <c r="Q88" s="38"/>
      <c r="R88" s="121"/>
    </row>
    <row r="89" spans="1:18" x14ac:dyDescent="0.25">
      <c r="A89" s="35" t="s">
        <v>380</v>
      </c>
      <c r="B89" s="36">
        <v>3</v>
      </c>
      <c r="C89" s="36">
        <f t="shared" si="1"/>
        <v>2</v>
      </c>
      <c r="D89" s="36" t="s">
        <v>185</v>
      </c>
      <c r="E89" s="36" t="s">
        <v>173</v>
      </c>
      <c r="F89" s="37">
        <v>2</v>
      </c>
      <c r="G89" s="36" t="s">
        <v>165</v>
      </c>
      <c r="H89" s="36" t="s">
        <v>157</v>
      </c>
      <c r="I89" s="36" t="s">
        <v>175</v>
      </c>
      <c r="J89" s="36" t="s">
        <v>289</v>
      </c>
      <c r="K89" s="36" t="s">
        <v>184</v>
      </c>
      <c r="L89" s="36" t="s">
        <v>168</v>
      </c>
      <c r="M89" s="36"/>
      <c r="N89" s="35" t="s">
        <v>185</v>
      </c>
      <c r="O89" s="35" t="s">
        <v>179</v>
      </c>
      <c r="P89" s="35" t="s">
        <v>162</v>
      </c>
      <c r="Q89" s="38"/>
      <c r="R89" s="121"/>
    </row>
    <row r="90" spans="1:18" x14ac:dyDescent="0.25">
      <c r="A90" s="35" t="s">
        <v>381</v>
      </c>
      <c r="B90" s="36">
        <v>10</v>
      </c>
      <c r="C90" s="36">
        <f t="shared" si="1"/>
        <v>40</v>
      </c>
      <c r="D90" s="36" t="s">
        <v>190</v>
      </c>
      <c r="E90" s="36" t="s">
        <v>173</v>
      </c>
      <c r="F90" s="37">
        <v>8</v>
      </c>
      <c r="G90" s="36" t="s">
        <v>217</v>
      </c>
      <c r="H90" s="36" t="s">
        <v>157</v>
      </c>
      <c r="I90" s="36" t="s">
        <v>8</v>
      </c>
      <c r="J90" s="36" t="s">
        <v>166</v>
      </c>
      <c r="K90" s="36" t="s">
        <v>382</v>
      </c>
      <c r="L90" s="36" t="s">
        <v>168</v>
      </c>
      <c r="M90" s="36"/>
      <c r="N90" s="35" t="s">
        <v>190</v>
      </c>
      <c r="O90" s="35" t="s">
        <v>180</v>
      </c>
      <c r="P90" s="35" t="s">
        <v>192</v>
      </c>
      <c r="Q90" s="38" t="s">
        <v>383</v>
      </c>
      <c r="R90" s="121"/>
    </row>
    <row r="91" spans="1:18" x14ac:dyDescent="0.25">
      <c r="A91" s="35" t="s">
        <v>384</v>
      </c>
      <c r="B91" s="36">
        <v>1</v>
      </c>
      <c r="C91" s="36">
        <f t="shared" si="1"/>
        <v>1</v>
      </c>
      <c r="D91" s="36" t="s">
        <v>178</v>
      </c>
      <c r="E91" s="36" t="s">
        <v>214</v>
      </c>
      <c r="F91" s="37">
        <v>1</v>
      </c>
      <c r="G91" s="36" t="s">
        <v>205</v>
      </c>
      <c r="H91" s="36" t="s">
        <v>385</v>
      </c>
      <c r="I91" s="36" t="s">
        <v>175</v>
      </c>
      <c r="J91" s="36" t="s">
        <v>5</v>
      </c>
      <c r="K91" s="36" t="s">
        <v>297</v>
      </c>
      <c r="L91" s="36" t="s">
        <v>168</v>
      </c>
      <c r="M91" s="36"/>
      <c r="N91" s="35" t="s">
        <v>178</v>
      </c>
      <c r="O91" s="35" t="s">
        <v>179</v>
      </c>
      <c r="P91" s="35" t="s">
        <v>180</v>
      </c>
      <c r="Q91" s="38"/>
      <c r="R91" s="121"/>
    </row>
    <row r="92" spans="1:18" x14ac:dyDescent="0.25">
      <c r="A92" s="35" t="s">
        <v>386</v>
      </c>
      <c r="B92" s="36">
        <v>8</v>
      </c>
      <c r="C92" s="36">
        <f t="shared" si="1"/>
        <v>20</v>
      </c>
      <c r="D92" s="36" t="s">
        <v>222</v>
      </c>
      <c r="E92" s="36" t="s">
        <v>173</v>
      </c>
      <c r="F92" s="37">
        <v>4</v>
      </c>
      <c r="G92" s="36" t="s">
        <v>205</v>
      </c>
      <c r="H92" s="36" t="s">
        <v>224</v>
      </c>
      <c r="I92" s="36" t="s">
        <v>175</v>
      </c>
      <c r="J92" s="36" t="s">
        <v>5</v>
      </c>
      <c r="K92" s="36" t="s">
        <v>159</v>
      </c>
      <c r="L92" s="36" t="s">
        <v>200</v>
      </c>
      <c r="M92" s="36"/>
      <c r="N92" s="35" t="s">
        <v>222</v>
      </c>
      <c r="O92" s="35" t="s">
        <v>180</v>
      </c>
      <c r="P92" s="35" t="s">
        <v>162</v>
      </c>
      <c r="Q92" s="38"/>
      <c r="R92" s="124"/>
    </row>
    <row r="93" spans="1:18" x14ac:dyDescent="0.25">
      <c r="A93" s="35" t="s">
        <v>387</v>
      </c>
      <c r="B93" s="36">
        <v>2</v>
      </c>
      <c r="C93" s="36">
        <f t="shared" si="1"/>
        <v>1</v>
      </c>
      <c r="D93" s="36" t="s">
        <v>178</v>
      </c>
      <c r="E93" s="36" t="s">
        <v>173</v>
      </c>
      <c r="F93" s="37">
        <v>1</v>
      </c>
      <c r="G93" s="36" t="s">
        <v>159</v>
      </c>
      <c r="H93" s="36" t="s">
        <v>206</v>
      </c>
      <c r="I93" s="36" t="s">
        <v>175</v>
      </c>
      <c r="J93" s="36" t="s">
        <v>289</v>
      </c>
      <c r="K93" s="36" t="s">
        <v>233</v>
      </c>
      <c r="L93" s="36" t="s">
        <v>168</v>
      </c>
      <c r="M93" s="36"/>
      <c r="N93" s="35" t="s">
        <v>178</v>
      </c>
      <c r="O93" s="35" t="s">
        <v>162</v>
      </c>
      <c r="P93" s="35" t="s">
        <v>180</v>
      </c>
      <c r="Q93" s="38" t="s">
        <v>388</v>
      </c>
      <c r="R93" s="124"/>
    </row>
    <row r="94" spans="1:18" x14ac:dyDescent="0.25">
      <c r="A94" s="35" t="s">
        <v>389</v>
      </c>
      <c r="B94" s="36">
        <v>8</v>
      </c>
      <c r="C94" s="36">
        <f t="shared" si="1"/>
        <v>20</v>
      </c>
      <c r="D94" s="36" t="s">
        <v>161</v>
      </c>
      <c r="E94" s="36" t="s">
        <v>173</v>
      </c>
      <c r="F94" s="37">
        <v>4</v>
      </c>
      <c r="G94" s="36" t="s">
        <v>390</v>
      </c>
      <c r="H94" s="36" t="s">
        <v>5</v>
      </c>
      <c r="I94" s="36" t="s">
        <v>7</v>
      </c>
      <c r="J94" s="36" t="s">
        <v>166</v>
      </c>
      <c r="K94" s="36" t="s">
        <v>233</v>
      </c>
      <c r="L94" s="36" t="s">
        <v>168</v>
      </c>
      <c r="M94" s="36"/>
      <c r="N94" s="35" t="s">
        <v>161</v>
      </c>
      <c r="O94" s="35" t="s">
        <v>163</v>
      </c>
      <c r="P94" s="35" t="s">
        <v>163</v>
      </c>
      <c r="Q94" s="38" t="s">
        <v>391</v>
      </c>
      <c r="R94" s="124"/>
    </row>
    <row r="95" spans="1:18" x14ac:dyDescent="0.25">
      <c r="A95" s="35" t="s">
        <v>392</v>
      </c>
      <c r="B95" s="36">
        <v>1</v>
      </c>
      <c r="C95" s="36">
        <f t="shared" si="1"/>
        <v>1</v>
      </c>
      <c r="D95" s="36" t="s">
        <v>252</v>
      </c>
      <c r="E95" s="36" t="s">
        <v>214</v>
      </c>
      <c r="F95" s="37">
        <v>1</v>
      </c>
      <c r="G95" s="36" t="s">
        <v>156</v>
      </c>
      <c r="H95" s="36" t="s">
        <v>393</v>
      </c>
      <c r="I95" s="36" t="s">
        <v>7</v>
      </c>
      <c r="J95" s="36" t="s">
        <v>244</v>
      </c>
      <c r="K95" s="36" t="s">
        <v>165</v>
      </c>
      <c r="L95" s="36" t="s">
        <v>160</v>
      </c>
      <c r="M95" s="36"/>
      <c r="N95" s="35" t="s">
        <v>252</v>
      </c>
      <c r="O95" s="35" t="s">
        <v>179</v>
      </c>
      <c r="P95" s="35" t="s">
        <v>235</v>
      </c>
      <c r="Q95" s="38"/>
      <c r="R95" s="124"/>
    </row>
    <row r="96" spans="1:18" x14ac:dyDescent="0.25">
      <c r="A96" s="35" t="s">
        <v>394</v>
      </c>
      <c r="B96" s="36">
        <v>7</v>
      </c>
      <c r="C96" s="36">
        <f t="shared" si="1"/>
        <v>15</v>
      </c>
      <c r="D96" s="36" t="s">
        <v>208</v>
      </c>
      <c r="E96" s="36" t="s">
        <v>214</v>
      </c>
      <c r="F96" s="37">
        <v>4</v>
      </c>
      <c r="G96" s="36" t="s">
        <v>217</v>
      </c>
      <c r="H96" s="36" t="s">
        <v>5</v>
      </c>
      <c r="I96" s="36" t="s">
        <v>8</v>
      </c>
      <c r="J96" s="36" t="s">
        <v>244</v>
      </c>
      <c r="K96" s="36" t="s">
        <v>184</v>
      </c>
      <c r="L96" s="36" t="s">
        <v>189</v>
      </c>
      <c r="M96" s="36"/>
      <c r="N96" s="35" t="s">
        <v>208</v>
      </c>
      <c r="O96" s="35" t="s">
        <v>169</v>
      </c>
      <c r="P96" s="35" t="s">
        <v>192</v>
      </c>
      <c r="Q96" s="38"/>
      <c r="R96" s="124"/>
    </row>
    <row r="97" spans="1:19" x14ac:dyDescent="0.25">
      <c r="A97" s="35" t="s">
        <v>395</v>
      </c>
      <c r="B97" s="36">
        <v>8</v>
      </c>
      <c r="C97" s="36">
        <f t="shared" si="1"/>
        <v>20</v>
      </c>
      <c r="D97" s="36" t="s">
        <v>222</v>
      </c>
      <c r="E97" s="36" t="s">
        <v>173</v>
      </c>
      <c r="F97" s="37">
        <v>4</v>
      </c>
      <c r="G97" s="36" t="s">
        <v>217</v>
      </c>
      <c r="H97" s="64" t="s">
        <v>1090</v>
      </c>
      <c r="I97" s="36" t="s">
        <v>175</v>
      </c>
      <c r="J97" s="36" t="s">
        <v>195</v>
      </c>
      <c r="K97" s="36" t="s">
        <v>390</v>
      </c>
      <c r="L97" s="36" t="s">
        <v>189</v>
      </c>
      <c r="M97" s="36"/>
      <c r="N97" s="35" t="s">
        <v>222</v>
      </c>
      <c r="O97" s="35" t="s">
        <v>169</v>
      </c>
      <c r="P97" s="35" t="s">
        <v>169</v>
      </c>
      <c r="Q97" s="38" t="s">
        <v>396</v>
      </c>
      <c r="R97" s="124"/>
    </row>
    <row r="98" spans="1:19" x14ac:dyDescent="0.25">
      <c r="A98" s="35" t="s">
        <v>397</v>
      </c>
      <c r="B98" s="36">
        <v>1</v>
      </c>
      <c r="C98" s="36">
        <f t="shared" si="1"/>
        <v>1</v>
      </c>
      <c r="D98" s="36" t="s">
        <v>161</v>
      </c>
      <c r="E98" s="36" t="s">
        <v>214</v>
      </c>
      <c r="F98" s="37">
        <v>1</v>
      </c>
      <c r="G98" s="36" t="s">
        <v>165</v>
      </c>
      <c r="H98" s="36" t="s">
        <v>5</v>
      </c>
      <c r="I98" s="36" t="s">
        <v>8</v>
      </c>
      <c r="J98" s="36" t="s">
        <v>244</v>
      </c>
      <c r="K98" s="36" t="s">
        <v>398</v>
      </c>
      <c r="L98" s="36" t="s">
        <v>168</v>
      </c>
      <c r="M98" s="36"/>
      <c r="N98" s="35" t="s">
        <v>161</v>
      </c>
      <c r="O98" s="35" t="s">
        <v>180</v>
      </c>
      <c r="P98" s="35" t="s">
        <v>162</v>
      </c>
      <c r="Q98" s="38"/>
      <c r="R98" s="124"/>
    </row>
    <row r="99" spans="1:19" x14ac:dyDescent="0.25">
      <c r="A99" s="35" t="s">
        <v>399</v>
      </c>
      <c r="B99" s="36">
        <v>4</v>
      </c>
      <c r="C99" s="36">
        <f t="shared" si="1"/>
        <v>3</v>
      </c>
      <c r="D99" s="36" t="s">
        <v>161</v>
      </c>
      <c r="E99" s="36" t="s">
        <v>154</v>
      </c>
      <c r="F99" s="37" t="s">
        <v>296</v>
      </c>
      <c r="G99" s="36" t="s">
        <v>165</v>
      </c>
      <c r="H99" s="36" t="s">
        <v>157</v>
      </c>
      <c r="I99" s="36" t="s">
        <v>7</v>
      </c>
      <c r="J99" s="36" t="s">
        <v>400</v>
      </c>
      <c r="K99" s="36" t="s">
        <v>401</v>
      </c>
      <c r="L99" s="36" t="s">
        <v>168</v>
      </c>
      <c r="M99" s="36"/>
      <c r="N99" s="35" t="s">
        <v>161</v>
      </c>
      <c r="O99" s="35" t="s">
        <v>179</v>
      </c>
      <c r="P99" s="35" t="s">
        <v>163</v>
      </c>
      <c r="Q99" s="38"/>
      <c r="R99" s="124"/>
    </row>
    <row r="100" spans="1:19" x14ac:dyDescent="0.25">
      <c r="A100" s="35" t="s">
        <v>402</v>
      </c>
      <c r="B100" s="36">
        <v>2</v>
      </c>
      <c r="C100" s="36">
        <f t="shared" si="1"/>
        <v>1</v>
      </c>
      <c r="D100" s="36" t="s">
        <v>161</v>
      </c>
      <c r="E100" s="36" t="s">
        <v>173</v>
      </c>
      <c r="F100" s="37" t="s">
        <v>403</v>
      </c>
      <c r="G100" s="36" t="s">
        <v>165</v>
      </c>
      <c r="H100" s="36" t="s">
        <v>224</v>
      </c>
      <c r="I100" s="36" t="s">
        <v>7</v>
      </c>
      <c r="J100" s="36" t="s">
        <v>244</v>
      </c>
      <c r="K100" s="36" t="s">
        <v>404</v>
      </c>
      <c r="L100" s="36" t="s">
        <v>168</v>
      </c>
      <c r="M100" s="36"/>
      <c r="N100" s="35" t="s">
        <v>161</v>
      </c>
      <c r="O100" s="35" t="s">
        <v>179</v>
      </c>
      <c r="P100" s="35" t="s">
        <v>162</v>
      </c>
      <c r="Q100" s="38"/>
      <c r="R100" s="124"/>
    </row>
    <row r="101" spans="1:19" x14ac:dyDescent="0.25">
      <c r="A101" s="35" t="s">
        <v>405</v>
      </c>
      <c r="B101" s="36">
        <v>9</v>
      </c>
      <c r="C101" s="36">
        <f t="shared" si="1"/>
        <v>30</v>
      </c>
      <c r="D101" s="36" t="s">
        <v>185</v>
      </c>
      <c r="E101" s="36" t="s">
        <v>173</v>
      </c>
      <c r="F101" s="37" t="s">
        <v>406</v>
      </c>
      <c r="G101" s="36" t="s">
        <v>165</v>
      </c>
      <c r="H101" s="36" t="s">
        <v>407</v>
      </c>
      <c r="I101" s="36" t="s">
        <v>8</v>
      </c>
      <c r="J101" s="36" t="s">
        <v>166</v>
      </c>
      <c r="K101" s="36" t="s">
        <v>188</v>
      </c>
      <c r="L101" s="36" t="s">
        <v>168</v>
      </c>
      <c r="M101" s="36"/>
      <c r="N101" s="35" t="s">
        <v>185</v>
      </c>
      <c r="O101" s="35" t="s">
        <v>191</v>
      </c>
      <c r="P101" s="35" t="s">
        <v>192</v>
      </c>
      <c r="Q101" s="38"/>
      <c r="R101" s="124"/>
    </row>
    <row r="102" spans="1:19" x14ac:dyDescent="0.25">
      <c r="A102" s="35" t="s">
        <v>408</v>
      </c>
      <c r="B102" s="36">
        <v>7</v>
      </c>
      <c r="C102" s="36">
        <f t="shared" si="1"/>
        <v>15</v>
      </c>
      <c r="D102" s="36" t="s">
        <v>161</v>
      </c>
      <c r="E102" s="36" t="s">
        <v>154</v>
      </c>
      <c r="F102" s="37" t="s">
        <v>409</v>
      </c>
      <c r="G102" s="36" t="s">
        <v>217</v>
      </c>
      <c r="H102" s="36" t="s">
        <v>157</v>
      </c>
      <c r="I102" s="36" t="s">
        <v>7</v>
      </c>
      <c r="J102" s="36" t="s">
        <v>400</v>
      </c>
      <c r="K102" s="36" t="s">
        <v>270</v>
      </c>
      <c r="L102" s="36" t="s">
        <v>168</v>
      </c>
      <c r="M102" s="36"/>
      <c r="N102" s="35" t="s">
        <v>161</v>
      </c>
      <c r="O102" s="35" t="s">
        <v>179</v>
      </c>
      <c r="P102" s="35" t="s">
        <v>179</v>
      </c>
      <c r="Q102" s="38"/>
      <c r="R102" s="124"/>
    </row>
    <row r="103" spans="1:19" x14ac:dyDescent="0.25">
      <c r="A103" s="35" t="s">
        <v>410</v>
      </c>
      <c r="B103" s="36">
        <v>6</v>
      </c>
      <c r="C103" s="36">
        <f t="shared" si="1"/>
        <v>10</v>
      </c>
      <c r="D103" s="36" t="s">
        <v>161</v>
      </c>
      <c r="E103" s="36" t="s">
        <v>154</v>
      </c>
      <c r="F103" s="37" t="s">
        <v>409</v>
      </c>
      <c r="G103" s="36" t="s">
        <v>217</v>
      </c>
      <c r="H103" s="36" t="s">
        <v>157</v>
      </c>
      <c r="I103" s="36" t="s">
        <v>7</v>
      </c>
      <c r="J103" s="36" t="s">
        <v>400</v>
      </c>
      <c r="K103" s="36" t="s">
        <v>270</v>
      </c>
      <c r="L103" s="36" t="s">
        <v>168</v>
      </c>
      <c r="M103" s="36"/>
      <c r="N103" s="35" t="s">
        <v>161</v>
      </c>
      <c r="O103" s="35" t="s">
        <v>179</v>
      </c>
      <c r="P103" s="35" t="s">
        <v>169</v>
      </c>
      <c r="Q103" s="38"/>
      <c r="R103" s="124"/>
    </row>
    <row r="104" spans="1:19" x14ac:dyDescent="0.25">
      <c r="A104" s="35" t="s">
        <v>411</v>
      </c>
      <c r="B104" s="36">
        <v>3</v>
      </c>
      <c r="C104" s="36">
        <f t="shared" si="1"/>
        <v>2</v>
      </c>
      <c r="D104" s="36" t="s">
        <v>208</v>
      </c>
      <c r="E104" s="36" t="s">
        <v>173</v>
      </c>
      <c r="F104" s="37">
        <v>2</v>
      </c>
      <c r="G104" s="36" t="s">
        <v>156</v>
      </c>
      <c r="H104" s="36" t="s">
        <v>157</v>
      </c>
      <c r="I104" s="36" t="s">
        <v>175</v>
      </c>
      <c r="J104" s="36" t="s">
        <v>5</v>
      </c>
      <c r="K104" s="36" t="s">
        <v>165</v>
      </c>
      <c r="L104" s="36" t="s">
        <v>168</v>
      </c>
      <c r="M104" s="36"/>
      <c r="N104" s="35" t="s">
        <v>208</v>
      </c>
      <c r="O104" s="35" t="s">
        <v>162</v>
      </c>
      <c r="P104" s="35" t="s">
        <v>180</v>
      </c>
      <c r="Q104" s="38"/>
      <c r="R104" s="124"/>
    </row>
    <row r="105" spans="1:19" x14ac:dyDescent="0.25">
      <c r="A105" s="35" t="s">
        <v>412</v>
      </c>
      <c r="B105" s="36">
        <v>6</v>
      </c>
      <c r="C105" s="36">
        <f t="shared" si="1"/>
        <v>10</v>
      </c>
      <c r="D105" s="36" t="s">
        <v>252</v>
      </c>
      <c r="E105" s="36" t="s">
        <v>173</v>
      </c>
      <c r="F105" s="37">
        <v>6</v>
      </c>
      <c r="G105" s="36" t="s">
        <v>177</v>
      </c>
      <c r="H105" s="36" t="s">
        <v>194</v>
      </c>
      <c r="I105" s="36" t="s">
        <v>175</v>
      </c>
      <c r="J105" s="36" t="s">
        <v>413</v>
      </c>
      <c r="K105" s="36" t="s">
        <v>233</v>
      </c>
      <c r="L105" s="36" t="s">
        <v>168</v>
      </c>
      <c r="M105" s="36"/>
      <c r="N105" s="35" t="s">
        <v>252</v>
      </c>
      <c r="O105" s="35" t="s">
        <v>179</v>
      </c>
      <c r="P105" s="35" t="s">
        <v>179</v>
      </c>
      <c r="Q105" s="38" t="s">
        <v>414</v>
      </c>
      <c r="R105" s="130"/>
    </row>
    <row r="106" spans="1:19" x14ac:dyDescent="0.25">
      <c r="A106" s="35" t="s">
        <v>415</v>
      </c>
      <c r="B106" s="36">
        <v>6</v>
      </c>
      <c r="C106" s="36">
        <f t="shared" si="1"/>
        <v>10</v>
      </c>
      <c r="D106" s="36" t="s">
        <v>185</v>
      </c>
      <c r="E106" s="36" t="s">
        <v>173</v>
      </c>
      <c r="F106" s="37">
        <v>6</v>
      </c>
      <c r="G106" s="36" t="s">
        <v>177</v>
      </c>
      <c r="H106" s="36" t="s">
        <v>194</v>
      </c>
      <c r="I106" s="36" t="s">
        <v>175</v>
      </c>
      <c r="J106" s="36" t="s">
        <v>413</v>
      </c>
      <c r="K106" s="36" t="s">
        <v>233</v>
      </c>
      <c r="L106" s="36" t="s">
        <v>168</v>
      </c>
      <c r="M106" s="36"/>
      <c r="N106" s="35" t="s">
        <v>185</v>
      </c>
      <c r="O106" s="35" t="s">
        <v>179</v>
      </c>
      <c r="P106" s="35" t="s">
        <v>179</v>
      </c>
      <c r="Q106" s="38" t="s">
        <v>414</v>
      </c>
      <c r="R106" s="124"/>
    </row>
    <row r="107" spans="1:19" x14ac:dyDescent="0.25">
      <c r="A107" s="35" t="s">
        <v>416</v>
      </c>
      <c r="B107" s="36">
        <v>6</v>
      </c>
      <c r="C107" s="36">
        <f t="shared" si="1"/>
        <v>10</v>
      </c>
      <c r="D107" s="36" t="s">
        <v>178</v>
      </c>
      <c r="E107" s="36" t="s">
        <v>173</v>
      </c>
      <c r="F107" s="37">
        <v>6</v>
      </c>
      <c r="G107" s="36" t="s">
        <v>177</v>
      </c>
      <c r="H107" s="36" t="s">
        <v>194</v>
      </c>
      <c r="I107" s="36" t="s">
        <v>175</v>
      </c>
      <c r="J107" s="36" t="s">
        <v>413</v>
      </c>
      <c r="K107" s="36" t="s">
        <v>233</v>
      </c>
      <c r="L107" s="36" t="s">
        <v>168</v>
      </c>
      <c r="M107" s="36"/>
      <c r="N107" s="35" t="s">
        <v>178</v>
      </c>
      <c r="O107" s="35" t="s">
        <v>179</v>
      </c>
      <c r="P107" s="35" t="s">
        <v>163</v>
      </c>
      <c r="Q107" s="38" t="s">
        <v>414</v>
      </c>
      <c r="R107" s="124"/>
    </row>
    <row r="108" spans="1:19" x14ac:dyDescent="0.25">
      <c r="A108" s="35" t="s">
        <v>417</v>
      </c>
      <c r="B108" s="36">
        <v>6</v>
      </c>
      <c r="C108" s="36">
        <f t="shared" si="1"/>
        <v>10</v>
      </c>
      <c r="D108" s="36" t="s">
        <v>252</v>
      </c>
      <c r="E108" s="36" t="s">
        <v>173</v>
      </c>
      <c r="F108" s="37">
        <v>6</v>
      </c>
      <c r="G108" s="36" t="s">
        <v>159</v>
      </c>
      <c r="H108" s="36" t="s">
        <v>194</v>
      </c>
      <c r="I108" s="36" t="s">
        <v>175</v>
      </c>
      <c r="J108" s="36" t="s">
        <v>219</v>
      </c>
      <c r="K108" s="36" t="s">
        <v>196</v>
      </c>
      <c r="L108" s="36" t="s">
        <v>160</v>
      </c>
      <c r="M108" s="36"/>
      <c r="N108" s="35" t="s">
        <v>252</v>
      </c>
      <c r="O108" s="35" t="s">
        <v>179</v>
      </c>
      <c r="P108" s="35" t="s">
        <v>179</v>
      </c>
      <c r="Q108" s="38" t="s">
        <v>418</v>
      </c>
      <c r="R108" s="130"/>
    </row>
    <row r="109" spans="1:19" x14ac:dyDescent="0.25">
      <c r="A109" s="35" t="s">
        <v>419</v>
      </c>
      <c r="B109" s="36">
        <v>5</v>
      </c>
      <c r="C109" s="36">
        <f t="shared" si="1"/>
        <v>5</v>
      </c>
      <c r="D109" s="36" t="s">
        <v>190</v>
      </c>
      <c r="E109" s="36" t="s">
        <v>173</v>
      </c>
      <c r="F109" s="37">
        <v>3</v>
      </c>
      <c r="G109" s="36" t="s">
        <v>165</v>
      </c>
      <c r="H109" s="36" t="s">
        <v>206</v>
      </c>
      <c r="I109" s="36" t="s">
        <v>8</v>
      </c>
      <c r="J109" s="36" t="s">
        <v>166</v>
      </c>
      <c r="K109" s="36" t="s">
        <v>159</v>
      </c>
      <c r="L109" s="36" t="s">
        <v>189</v>
      </c>
      <c r="M109" s="36"/>
      <c r="N109" s="35" t="s">
        <v>190</v>
      </c>
      <c r="O109" s="35" t="s">
        <v>192</v>
      </c>
      <c r="P109" s="35" t="s">
        <v>192</v>
      </c>
      <c r="Q109" s="38" t="s">
        <v>420</v>
      </c>
      <c r="R109" s="130"/>
    </row>
    <row r="110" spans="1:19" x14ac:dyDescent="0.25">
      <c r="A110" s="35" t="s">
        <v>421</v>
      </c>
      <c r="B110" s="36">
        <v>2</v>
      </c>
      <c r="C110" s="36">
        <f t="shared" si="1"/>
        <v>1</v>
      </c>
      <c r="D110" s="36" t="s">
        <v>252</v>
      </c>
      <c r="E110" s="36" t="s">
        <v>214</v>
      </c>
      <c r="F110" s="37">
        <v>1</v>
      </c>
      <c r="G110" s="36" t="s">
        <v>156</v>
      </c>
      <c r="H110" s="36" t="s">
        <v>333</v>
      </c>
      <c r="I110" s="36" t="s">
        <v>7</v>
      </c>
      <c r="J110" s="36" t="s">
        <v>166</v>
      </c>
      <c r="K110" s="36" t="s">
        <v>334</v>
      </c>
      <c r="L110" s="36" t="s">
        <v>168</v>
      </c>
      <c r="M110" s="36"/>
      <c r="N110" s="35" t="s">
        <v>252</v>
      </c>
      <c r="O110" s="35" t="s">
        <v>163</v>
      </c>
      <c r="P110" s="35" t="s">
        <v>163</v>
      </c>
      <c r="Q110" s="38"/>
      <c r="R110" s="130"/>
      <c r="S110" s="130"/>
    </row>
    <row r="111" spans="1:19" x14ac:dyDescent="0.25">
      <c r="A111" s="35" t="s">
        <v>422</v>
      </c>
      <c r="B111" s="36">
        <v>8</v>
      </c>
      <c r="C111" s="36">
        <f t="shared" si="1"/>
        <v>20</v>
      </c>
      <c r="D111" s="36" t="s">
        <v>161</v>
      </c>
      <c r="E111" s="36" t="s">
        <v>173</v>
      </c>
      <c r="F111" s="37" t="s">
        <v>423</v>
      </c>
      <c r="G111" s="36" t="s">
        <v>217</v>
      </c>
      <c r="H111" s="36" t="s">
        <v>157</v>
      </c>
      <c r="I111" s="36" t="s">
        <v>7</v>
      </c>
      <c r="J111" s="36" t="s">
        <v>424</v>
      </c>
      <c r="K111" s="36" t="s">
        <v>188</v>
      </c>
      <c r="L111" s="36" t="s">
        <v>168</v>
      </c>
      <c r="M111" s="36"/>
      <c r="N111" s="35" t="s">
        <v>161</v>
      </c>
      <c r="O111" s="35" t="s">
        <v>191</v>
      </c>
      <c r="P111" s="35" t="s">
        <v>163</v>
      </c>
      <c r="Q111" s="38" t="s">
        <v>425</v>
      </c>
      <c r="R111" s="130"/>
    </row>
    <row r="112" spans="1:19" x14ac:dyDescent="0.25">
      <c r="A112" s="35" t="s">
        <v>426</v>
      </c>
      <c r="B112" s="36">
        <v>7</v>
      </c>
      <c r="C112" s="36">
        <f t="shared" si="1"/>
        <v>15</v>
      </c>
      <c r="D112" s="36" t="s">
        <v>222</v>
      </c>
      <c r="E112" s="36" t="s">
        <v>173</v>
      </c>
      <c r="F112" s="37">
        <v>4</v>
      </c>
      <c r="G112" s="36" t="s">
        <v>217</v>
      </c>
      <c r="H112" s="36" t="s">
        <v>194</v>
      </c>
      <c r="I112" s="36" t="s">
        <v>175</v>
      </c>
      <c r="J112" s="36" t="s">
        <v>427</v>
      </c>
      <c r="K112" s="36" t="s">
        <v>177</v>
      </c>
      <c r="L112" s="36" t="s">
        <v>189</v>
      </c>
      <c r="M112" s="36"/>
      <c r="N112" s="35" t="s">
        <v>222</v>
      </c>
      <c r="O112" s="35" t="s">
        <v>163</v>
      </c>
      <c r="P112" s="35" t="s">
        <v>163</v>
      </c>
      <c r="Q112" s="38" t="s">
        <v>428</v>
      </c>
      <c r="R112" s="130"/>
    </row>
    <row r="113" spans="1:18" x14ac:dyDescent="0.25">
      <c r="A113" s="35" t="s">
        <v>429</v>
      </c>
      <c r="B113" s="36">
        <v>3</v>
      </c>
      <c r="C113" s="36">
        <f t="shared" si="1"/>
        <v>2</v>
      </c>
      <c r="D113" s="36" t="s">
        <v>178</v>
      </c>
      <c r="E113" s="36" t="s">
        <v>173</v>
      </c>
      <c r="F113" s="37">
        <v>2</v>
      </c>
      <c r="G113" s="36" t="s">
        <v>165</v>
      </c>
      <c r="H113" s="36" t="s">
        <v>194</v>
      </c>
      <c r="I113" s="36" t="s">
        <v>175</v>
      </c>
      <c r="J113" s="36" t="s">
        <v>430</v>
      </c>
      <c r="K113" s="36" t="s">
        <v>5</v>
      </c>
      <c r="L113" s="36" t="s">
        <v>189</v>
      </c>
      <c r="M113" s="36"/>
      <c r="N113" s="35" t="s">
        <v>178</v>
      </c>
      <c r="O113" s="35" t="s">
        <v>163</v>
      </c>
      <c r="P113" s="35" t="s">
        <v>169</v>
      </c>
      <c r="Q113" s="38" t="s">
        <v>431</v>
      </c>
      <c r="R113" s="130"/>
    </row>
    <row r="114" spans="1:18" x14ac:dyDescent="0.25">
      <c r="A114" s="35" t="s">
        <v>432</v>
      </c>
      <c r="B114" s="36">
        <v>3</v>
      </c>
      <c r="C114" s="36">
        <f t="shared" si="1"/>
        <v>2</v>
      </c>
      <c r="D114" s="36" t="s">
        <v>252</v>
      </c>
      <c r="E114" s="36" t="s">
        <v>214</v>
      </c>
      <c r="F114" s="37">
        <v>2</v>
      </c>
      <c r="G114" s="36" t="s">
        <v>159</v>
      </c>
      <c r="H114" s="36" t="s">
        <v>251</v>
      </c>
      <c r="I114" s="36" t="s">
        <v>7</v>
      </c>
      <c r="J114" s="36" t="s">
        <v>166</v>
      </c>
      <c r="K114" s="36" t="s">
        <v>159</v>
      </c>
      <c r="L114" s="36" t="s">
        <v>168</v>
      </c>
      <c r="M114" s="36"/>
      <c r="N114" s="35" t="s">
        <v>252</v>
      </c>
      <c r="O114" s="35" t="s">
        <v>179</v>
      </c>
      <c r="P114" s="35" t="s">
        <v>169</v>
      </c>
      <c r="Q114" s="38"/>
      <c r="R114" s="130"/>
    </row>
    <row r="115" spans="1:18" x14ac:dyDescent="0.25">
      <c r="A115" s="35" t="s">
        <v>433</v>
      </c>
      <c r="B115" s="36">
        <v>10</v>
      </c>
      <c r="C115" s="36">
        <f t="shared" si="1"/>
        <v>40</v>
      </c>
      <c r="D115" s="36" t="s">
        <v>185</v>
      </c>
      <c r="E115" s="36" t="s">
        <v>173</v>
      </c>
      <c r="F115" s="37">
        <v>5</v>
      </c>
      <c r="G115" s="36" t="s">
        <v>156</v>
      </c>
      <c r="H115" s="36" t="s">
        <v>206</v>
      </c>
      <c r="I115" s="36" t="s">
        <v>8</v>
      </c>
      <c r="J115" s="36" t="s">
        <v>166</v>
      </c>
      <c r="K115" s="36">
        <v>0</v>
      </c>
      <c r="L115" s="36" t="s">
        <v>234</v>
      </c>
      <c r="M115" s="36"/>
      <c r="N115" s="35" t="s">
        <v>185</v>
      </c>
      <c r="O115" s="35" t="s">
        <v>191</v>
      </c>
      <c r="P115" s="35" t="s">
        <v>192</v>
      </c>
      <c r="Q115" s="38" t="s">
        <v>434</v>
      </c>
      <c r="R115" s="130"/>
    </row>
    <row r="116" spans="1:18" x14ac:dyDescent="0.25">
      <c r="A116" s="35" t="s">
        <v>435</v>
      </c>
      <c r="B116" s="36">
        <v>6</v>
      </c>
      <c r="C116" s="36">
        <f t="shared" si="1"/>
        <v>10</v>
      </c>
      <c r="D116" s="36" t="s">
        <v>208</v>
      </c>
      <c r="E116" s="36" t="s">
        <v>173</v>
      </c>
      <c r="F116" s="37">
        <v>4</v>
      </c>
      <c r="G116" s="36" t="s">
        <v>217</v>
      </c>
      <c r="H116" s="36" t="s">
        <v>224</v>
      </c>
      <c r="I116" s="36" t="s">
        <v>175</v>
      </c>
      <c r="J116" s="36" t="s">
        <v>413</v>
      </c>
      <c r="K116" s="36" t="s">
        <v>188</v>
      </c>
      <c r="L116" s="36" t="s">
        <v>160</v>
      </c>
      <c r="M116" s="36"/>
      <c r="N116" s="35" t="s">
        <v>208</v>
      </c>
      <c r="O116" s="35" t="s">
        <v>162</v>
      </c>
      <c r="P116" s="35" t="s">
        <v>235</v>
      </c>
      <c r="Q116" s="38" t="s">
        <v>436</v>
      </c>
      <c r="R116" s="130"/>
    </row>
    <row r="117" spans="1:18" x14ac:dyDescent="0.25">
      <c r="A117" s="35" t="s">
        <v>437</v>
      </c>
      <c r="B117" s="36">
        <v>4</v>
      </c>
      <c r="C117" s="36">
        <f t="shared" si="1"/>
        <v>3</v>
      </c>
      <c r="D117" s="36" t="s">
        <v>178</v>
      </c>
      <c r="E117" s="36" t="s">
        <v>173</v>
      </c>
      <c r="F117" s="37">
        <v>2</v>
      </c>
      <c r="G117" s="36" t="s">
        <v>165</v>
      </c>
      <c r="H117" s="36" t="s">
        <v>157</v>
      </c>
      <c r="I117" s="36" t="s">
        <v>175</v>
      </c>
      <c r="J117" s="36" t="s">
        <v>199</v>
      </c>
      <c r="K117" s="36" t="s">
        <v>159</v>
      </c>
      <c r="L117" s="36" t="s">
        <v>189</v>
      </c>
      <c r="M117" s="36"/>
      <c r="N117" s="35" t="s">
        <v>178</v>
      </c>
      <c r="O117" s="35" t="s">
        <v>162</v>
      </c>
      <c r="P117" s="35" t="s">
        <v>169</v>
      </c>
      <c r="Q117" s="38" t="s">
        <v>438</v>
      </c>
      <c r="R117" s="130"/>
    </row>
    <row r="118" spans="1:18" x14ac:dyDescent="0.25">
      <c r="A118" s="35" t="s">
        <v>439</v>
      </c>
      <c r="B118" s="36">
        <v>2</v>
      </c>
      <c r="C118" s="36">
        <f t="shared" si="1"/>
        <v>1</v>
      </c>
      <c r="D118" s="36" t="s">
        <v>190</v>
      </c>
      <c r="E118" s="36" t="s">
        <v>173</v>
      </c>
      <c r="F118" s="37">
        <v>1</v>
      </c>
      <c r="G118" s="36" t="s">
        <v>182</v>
      </c>
      <c r="H118" s="36" t="s">
        <v>157</v>
      </c>
      <c r="I118" s="36" t="s">
        <v>7</v>
      </c>
      <c r="J118" s="36" t="s">
        <v>166</v>
      </c>
      <c r="K118" s="36" t="s">
        <v>159</v>
      </c>
      <c r="L118" s="36" t="s">
        <v>168</v>
      </c>
      <c r="M118" s="36"/>
      <c r="N118" s="35" t="s">
        <v>190</v>
      </c>
      <c r="O118" s="35" t="s">
        <v>179</v>
      </c>
      <c r="P118" s="35" t="s">
        <v>162</v>
      </c>
      <c r="Q118" s="38"/>
      <c r="R118" s="130"/>
    </row>
    <row r="119" spans="1:18" x14ac:dyDescent="0.25">
      <c r="A119" s="35" t="s">
        <v>440</v>
      </c>
      <c r="B119" s="36">
        <v>8</v>
      </c>
      <c r="C119" s="36">
        <f t="shared" si="1"/>
        <v>20</v>
      </c>
      <c r="D119" s="36" t="s">
        <v>208</v>
      </c>
      <c r="E119" s="36" t="s">
        <v>214</v>
      </c>
      <c r="F119" s="37">
        <v>6</v>
      </c>
      <c r="G119" s="36" t="s">
        <v>177</v>
      </c>
      <c r="H119" s="36" t="s">
        <v>5</v>
      </c>
      <c r="I119" s="36" t="s">
        <v>7</v>
      </c>
      <c r="J119" s="36" t="s">
        <v>244</v>
      </c>
      <c r="K119" s="36" t="s">
        <v>270</v>
      </c>
      <c r="L119" s="36" t="s">
        <v>160</v>
      </c>
      <c r="M119" s="36"/>
      <c r="N119" s="35" t="s">
        <v>208</v>
      </c>
      <c r="O119" s="35" t="s">
        <v>169</v>
      </c>
      <c r="P119" s="35" t="s">
        <v>162</v>
      </c>
      <c r="Q119" s="38"/>
      <c r="R119" s="130"/>
    </row>
    <row r="120" spans="1:18" x14ac:dyDescent="0.25">
      <c r="A120" s="35" t="s">
        <v>441</v>
      </c>
      <c r="B120" s="36">
        <v>1</v>
      </c>
      <c r="C120" s="36">
        <f t="shared" si="1"/>
        <v>1</v>
      </c>
      <c r="D120" s="36" t="s">
        <v>178</v>
      </c>
      <c r="E120" s="36" t="s">
        <v>173</v>
      </c>
      <c r="F120" s="37">
        <v>2</v>
      </c>
      <c r="G120" s="36" t="s">
        <v>156</v>
      </c>
      <c r="H120" s="36" t="s">
        <v>206</v>
      </c>
      <c r="I120" s="36" t="s">
        <v>175</v>
      </c>
      <c r="J120" s="36" t="s">
        <v>176</v>
      </c>
      <c r="K120" s="36">
        <v>0</v>
      </c>
      <c r="L120" s="36" t="s">
        <v>168</v>
      </c>
      <c r="M120" s="36"/>
      <c r="N120" s="35" t="s">
        <v>178</v>
      </c>
      <c r="O120" s="35" t="s">
        <v>191</v>
      </c>
      <c r="P120" s="35" t="s">
        <v>180</v>
      </c>
      <c r="Q120" s="38"/>
      <c r="R120" s="130"/>
    </row>
    <row r="121" spans="1:18" x14ac:dyDescent="0.25">
      <c r="A121" s="35" t="s">
        <v>442</v>
      </c>
      <c r="B121" s="36">
        <v>3</v>
      </c>
      <c r="C121" s="36">
        <f t="shared" si="1"/>
        <v>2</v>
      </c>
      <c r="D121" s="36" t="s">
        <v>252</v>
      </c>
      <c r="E121" s="36" t="s">
        <v>173</v>
      </c>
      <c r="F121" s="37">
        <v>2</v>
      </c>
      <c r="G121" s="36" t="s">
        <v>165</v>
      </c>
      <c r="H121" s="36" t="s">
        <v>174</v>
      </c>
      <c r="I121" s="36" t="s">
        <v>7</v>
      </c>
      <c r="J121" s="36" t="s">
        <v>244</v>
      </c>
      <c r="K121" s="36" t="s">
        <v>159</v>
      </c>
      <c r="L121" s="36" t="s">
        <v>189</v>
      </c>
      <c r="M121" s="36"/>
      <c r="N121" s="35" t="s">
        <v>252</v>
      </c>
      <c r="O121" s="35" t="s">
        <v>179</v>
      </c>
      <c r="P121" s="35" t="s">
        <v>169</v>
      </c>
      <c r="Q121" s="38" t="s">
        <v>443</v>
      </c>
      <c r="R121" s="130"/>
    </row>
    <row r="122" spans="1:18" x14ac:dyDescent="0.25">
      <c r="A122" s="35" t="s">
        <v>444</v>
      </c>
      <c r="B122" s="36">
        <v>1</v>
      </c>
      <c r="C122" s="36">
        <f t="shared" si="1"/>
        <v>1</v>
      </c>
      <c r="D122" s="36" t="s">
        <v>190</v>
      </c>
      <c r="E122" s="36" t="s">
        <v>214</v>
      </c>
      <c r="F122" s="37">
        <v>1</v>
      </c>
      <c r="G122" s="36" t="s">
        <v>205</v>
      </c>
      <c r="H122" s="36" t="s">
        <v>206</v>
      </c>
      <c r="I122" s="36" t="s">
        <v>8</v>
      </c>
      <c r="J122" s="36" t="s">
        <v>166</v>
      </c>
      <c r="K122" s="36" t="s">
        <v>159</v>
      </c>
      <c r="L122" s="36" t="s">
        <v>168</v>
      </c>
      <c r="M122" s="36"/>
      <c r="N122" s="35" t="s">
        <v>190</v>
      </c>
      <c r="O122" s="35" t="s">
        <v>179</v>
      </c>
      <c r="P122" s="35" t="s">
        <v>162</v>
      </c>
      <c r="Q122" s="38"/>
      <c r="R122" s="130"/>
    </row>
    <row r="123" spans="1:18" x14ac:dyDescent="0.25">
      <c r="A123" s="35" t="s">
        <v>445</v>
      </c>
      <c r="B123" s="36">
        <v>3</v>
      </c>
      <c r="C123" s="36">
        <f t="shared" si="1"/>
        <v>2</v>
      </c>
      <c r="D123" s="36" t="s">
        <v>178</v>
      </c>
      <c r="E123" s="36" t="s">
        <v>154</v>
      </c>
      <c r="F123" s="37">
        <v>2</v>
      </c>
      <c r="G123" s="36" t="s">
        <v>165</v>
      </c>
      <c r="H123" s="36" t="s">
        <v>5</v>
      </c>
      <c r="I123" s="36" t="s">
        <v>175</v>
      </c>
      <c r="J123" s="36" t="s">
        <v>244</v>
      </c>
      <c r="K123" s="36" t="s">
        <v>159</v>
      </c>
      <c r="L123" s="36" t="s">
        <v>168</v>
      </c>
      <c r="M123" s="36"/>
      <c r="N123" s="35" t="s">
        <v>178</v>
      </c>
      <c r="O123" s="35" t="s">
        <v>179</v>
      </c>
      <c r="P123" s="35" t="s">
        <v>162</v>
      </c>
      <c r="Q123" s="38"/>
      <c r="R123" s="130"/>
    </row>
    <row r="124" spans="1:18" x14ac:dyDescent="0.25">
      <c r="A124" s="35" t="s">
        <v>446</v>
      </c>
      <c r="B124" s="36">
        <v>7</v>
      </c>
      <c r="C124" s="36">
        <f t="shared" si="1"/>
        <v>15</v>
      </c>
      <c r="D124" s="36" t="s">
        <v>208</v>
      </c>
      <c r="E124" s="36" t="s">
        <v>173</v>
      </c>
      <c r="F124" s="37">
        <v>4</v>
      </c>
      <c r="G124" s="36" t="s">
        <v>217</v>
      </c>
      <c r="H124" s="36" t="s">
        <v>194</v>
      </c>
      <c r="I124" s="36" t="s">
        <v>175</v>
      </c>
      <c r="J124" s="36" t="s">
        <v>256</v>
      </c>
      <c r="K124" s="36" t="s">
        <v>177</v>
      </c>
      <c r="L124" s="36" t="s">
        <v>168</v>
      </c>
      <c r="M124" s="36"/>
      <c r="N124" s="35" t="s">
        <v>208</v>
      </c>
      <c r="O124" s="35" t="s">
        <v>191</v>
      </c>
      <c r="P124" s="35" t="s">
        <v>162</v>
      </c>
      <c r="Q124" s="38"/>
      <c r="R124" s="130"/>
    </row>
    <row r="125" spans="1:18" x14ac:dyDescent="0.25">
      <c r="A125" s="35" t="s">
        <v>447</v>
      </c>
      <c r="B125" s="36">
        <v>1</v>
      </c>
      <c r="C125" s="36">
        <f t="shared" si="1"/>
        <v>1</v>
      </c>
      <c r="D125" s="36" t="s">
        <v>178</v>
      </c>
      <c r="E125" s="36" t="s">
        <v>173</v>
      </c>
      <c r="F125" s="37">
        <v>1</v>
      </c>
      <c r="G125" s="36" t="s">
        <v>156</v>
      </c>
      <c r="H125" s="64" t="s">
        <v>1090</v>
      </c>
      <c r="I125" s="36" t="s">
        <v>175</v>
      </c>
      <c r="J125" s="36" t="s">
        <v>448</v>
      </c>
      <c r="K125" s="36" t="s">
        <v>159</v>
      </c>
      <c r="L125" s="36" t="s">
        <v>168</v>
      </c>
      <c r="M125" s="36"/>
      <c r="N125" s="35" t="s">
        <v>178</v>
      </c>
      <c r="O125" s="35" t="s">
        <v>191</v>
      </c>
      <c r="P125" s="35" t="s">
        <v>162</v>
      </c>
      <c r="Q125" s="38"/>
      <c r="R125" s="130"/>
    </row>
    <row r="126" spans="1:18" x14ac:dyDescent="0.25">
      <c r="A126" s="35" t="s">
        <v>449</v>
      </c>
      <c r="B126" s="36">
        <v>5</v>
      </c>
      <c r="C126" s="36">
        <f t="shared" si="1"/>
        <v>5</v>
      </c>
      <c r="D126" s="36" t="s">
        <v>161</v>
      </c>
      <c r="E126" s="36" t="s">
        <v>173</v>
      </c>
      <c r="F126" s="37" t="s">
        <v>423</v>
      </c>
      <c r="G126" s="36" t="s">
        <v>165</v>
      </c>
      <c r="H126" s="36" t="s">
        <v>157</v>
      </c>
      <c r="I126" s="36" t="s">
        <v>8</v>
      </c>
      <c r="J126" s="36" t="s">
        <v>450</v>
      </c>
      <c r="K126" s="36" t="s">
        <v>196</v>
      </c>
      <c r="L126" s="36" t="s">
        <v>168</v>
      </c>
      <c r="M126" s="36"/>
      <c r="N126" s="35" t="s">
        <v>161</v>
      </c>
      <c r="O126" s="35" t="s">
        <v>179</v>
      </c>
      <c r="P126" s="35" t="s">
        <v>163</v>
      </c>
      <c r="Q126" s="38" t="s">
        <v>451</v>
      </c>
      <c r="R126" s="130"/>
    </row>
    <row r="127" spans="1:18" x14ac:dyDescent="0.25">
      <c r="A127" s="35" t="s">
        <v>452</v>
      </c>
      <c r="B127" s="36">
        <v>7</v>
      </c>
      <c r="C127" s="36">
        <f t="shared" si="1"/>
        <v>15</v>
      </c>
      <c r="D127" s="36" t="s">
        <v>190</v>
      </c>
      <c r="E127" s="36" t="s">
        <v>154</v>
      </c>
      <c r="F127" s="37">
        <v>4</v>
      </c>
      <c r="G127" s="36" t="s">
        <v>165</v>
      </c>
      <c r="H127" s="36" t="s">
        <v>206</v>
      </c>
      <c r="I127" s="36" t="s">
        <v>8</v>
      </c>
      <c r="J127" s="36" t="s">
        <v>166</v>
      </c>
      <c r="K127" s="36" t="s">
        <v>188</v>
      </c>
      <c r="L127" s="36" t="s">
        <v>168</v>
      </c>
      <c r="M127" s="36"/>
      <c r="N127" s="35" t="s">
        <v>190</v>
      </c>
      <c r="O127" s="35" t="s">
        <v>191</v>
      </c>
      <c r="P127" s="35" t="s">
        <v>235</v>
      </c>
      <c r="Q127" s="38" t="s">
        <v>453</v>
      </c>
      <c r="R127" s="130"/>
    </row>
    <row r="128" spans="1:18" x14ac:dyDescent="0.25">
      <c r="A128" s="35" t="s">
        <v>454</v>
      </c>
      <c r="B128" s="36">
        <v>1</v>
      </c>
      <c r="C128" s="36">
        <f t="shared" si="1"/>
        <v>1</v>
      </c>
      <c r="D128" s="36" t="s">
        <v>161</v>
      </c>
      <c r="E128" s="36" t="s">
        <v>173</v>
      </c>
      <c r="F128" s="37" t="s">
        <v>155</v>
      </c>
      <c r="G128" s="36" t="s">
        <v>165</v>
      </c>
      <c r="H128" s="36" t="s">
        <v>157</v>
      </c>
      <c r="I128" s="36" t="s">
        <v>8</v>
      </c>
      <c r="J128" s="36" t="s">
        <v>450</v>
      </c>
      <c r="K128" s="36" t="s">
        <v>177</v>
      </c>
      <c r="L128" s="36" t="s">
        <v>168</v>
      </c>
      <c r="M128" s="36"/>
      <c r="N128" s="35" t="s">
        <v>161</v>
      </c>
      <c r="O128" s="35" t="s">
        <v>179</v>
      </c>
      <c r="P128" s="35" t="s">
        <v>163</v>
      </c>
      <c r="Q128" s="38" t="s">
        <v>455</v>
      </c>
      <c r="R128" s="130"/>
    </row>
    <row r="129" spans="1:19" x14ac:dyDescent="0.25">
      <c r="A129" s="35" t="s">
        <v>456</v>
      </c>
      <c r="B129" s="36">
        <v>4</v>
      </c>
      <c r="C129" s="36">
        <f t="shared" si="1"/>
        <v>3</v>
      </c>
      <c r="D129" s="36" t="s">
        <v>185</v>
      </c>
      <c r="E129" s="36" t="s">
        <v>173</v>
      </c>
      <c r="F129" s="37">
        <v>2</v>
      </c>
      <c r="G129" s="36" t="s">
        <v>165</v>
      </c>
      <c r="H129" s="36" t="s">
        <v>157</v>
      </c>
      <c r="I129" s="36" t="s">
        <v>8</v>
      </c>
      <c r="J129" s="36" t="s">
        <v>166</v>
      </c>
      <c r="K129" s="36" t="s">
        <v>205</v>
      </c>
      <c r="L129" s="36" t="s">
        <v>168</v>
      </c>
      <c r="M129" s="36"/>
      <c r="N129" s="35" t="s">
        <v>185</v>
      </c>
      <c r="O129" s="35" t="s">
        <v>179</v>
      </c>
      <c r="P129" s="35" t="s">
        <v>162</v>
      </c>
      <c r="Q129" s="38" t="s">
        <v>457</v>
      </c>
      <c r="R129" s="130"/>
    </row>
    <row r="130" spans="1:19" x14ac:dyDescent="0.25">
      <c r="A130" s="35" t="s">
        <v>458</v>
      </c>
      <c r="B130" s="36">
        <v>6</v>
      </c>
      <c r="C130" s="36">
        <f t="shared" si="1"/>
        <v>10</v>
      </c>
      <c r="D130" s="36" t="s">
        <v>190</v>
      </c>
      <c r="E130" s="36" t="s">
        <v>173</v>
      </c>
      <c r="F130" s="37">
        <v>6</v>
      </c>
      <c r="G130" s="36" t="s">
        <v>217</v>
      </c>
      <c r="H130" s="36" t="s">
        <v>206</v>
      </c>
      <c r="I130" s="36" t="s">
        <v>8</v>
      </c>
      <c r="J130" s="36" t="s">
        <v>166</v>
      </c>
      <c r="K130" s="36" t="s">
        <v>159</v>
      </c>
      <c r="L130" s="36" t="s">
        <v>168</v>
      </c>
      <c r="M130" s="36"/>
      <c r="N130" s="35" t="s">
        <v>190</v>
      </c>
      <c r="O130" s="35" t="s">
        <v>235</v>
      </c>
      <c r="P130" s="35" t="s">
        <v>192</v>
      </c>
      <c r="Q130" s="38"/>
      <c r="R130" s="130"/>
    </row>
    <row r="131" spans="1:19" x14ac:dyDescent="0.25">
      <c r="A131" s="35" t="s">
        <v>459</v>
      </c>
      <c r="B131" s="36">
        <v>5</v>
      </c>
      <c r="C131" s="36">
        <f t="shared" ref="C131:C194" si="2">IF(OR(B131=1,B131=2),1,IF(B131=3,2,IF(B131=4,3,IF(B131=5,5,IF(B131=6,10,IF(B131=7,15,IF(B131=8,20,IF(B131=9,30,IF(B131=10,40,IF(B131=11,60,90))))))))))</f>
        <v>5</v>
      </c>
      <c r="D131" s="36" t="s">
        <v>190</v>
      </c>
      <c r="E131" s="36" t="s">
        <v>306</v>
      </c>
      <c r="F131" s="37">
        <v>2</v>
      </c>
      <c r="G131" s="36" t="s">
        <v>156</v>
      </c>
      <c r="H131" s="36" t="s">
        <v>5</v>
      </c>
      <c r="I131" s="36" t="s">
        <v>8</v>
      </c>
      <c r="J131" s="36" t="s">
        <v>244</v>
      </c>
      <c r="K131" s="36">
        <v>0</v>
      </c>
      <c r="L131" s="36" t="s">
        <v>200</v>
      </c>
      <c r="M131" s="36"/>
      <c r="N131" s="35" t="s">
        <v>190</v>
      </c>
      <c r="O131" s="35" t="s">
        <v>180</v>
      </c>
      <c r="P131" s="35" t="s">
        <v>192</v>
      </c>
      <c r="Q131" s="38"/>
      <c r="R131" s="130"/>
    </row>
    <row r="132" spans="1:19" x14ac:dyDescent="0.25">
      <c r="A132" s="35" t="s">
        <v>460</v>
      </c>
      <c r="B132" s="36">
        <v>1</v>
      </c>
      <c r="C132" s="36">
        <f t="shared" si="2"/>
        <v>1</v>
      </c>
      <c r="D132" s="36" t="s">
        <v>190</v>
      </c>
      <c r="E132" s="36" t="s">
        <v>173</v>
      </c>
      <c r="F132" s="37" t="s">
        <v>461</v>
      </c>
      <c r="G132" s="36" t="s">
        <v>156</v>
      </c>
      <c r="H132" s="36" t="s">
        <v>157</v>
      </c>
      <c r="I132" s="36" t="s">
        <v>8</v>
      </c>
      <c r="J132" s="36" t="s">
        <v>462</v>
      </c>
      <c r="K132" s="36" t="s">
        <v>188</v>
      </c>
      <c r="L132" s="36" t="s">
        <v>168</v>
      </c>
      <c r="M132" s="36"/>
      <c r="N132" s="35" t="s">
        <v>190</v>
      </c>
      <c r="O132" s="35" t="s">
        <v>179</v>
      </c>
      <c r="P132" s="35" t="s">
        <v>192</v>
      </c>
      <c r="Q132" s="38" t="s">
        <v>463</v>
      </c>
      <c r="R132" s="130"/>
    </row>
    <row r="133" spans="1:19" x14ac:dyDescent="0.25">
      <c r="A133" s="35" t="s">
        <v>464</v>
      </c>
      <c r="B133" s="36">
        <v>7</v>
      </c>
      <c r="C133" s="36">
        <f t="shared" si="2"/>
        <v>15</v>
      </c>
      <c r="D133" s="36" t="s">
        <v>185</v>
      </c>
      <c r="E133" s="36" t="s">
        <v>214</v>
      </c>
      <c r="F133" s="37" t="s">
        <v>270</v>
      </c>
      <c r="G133" s="36" t="s">
        <v>217</v>
      </c>
      <c r="H133" s="36" t="s">
        <v>194</v>
      </c>
      <c r="I133" s="36" t="s">
        <v>175</v>
      </c>
      <c r="J133" s="36" t="s">
        <v>465</v>
      </c>
      <c r="K133" s="36" t="s">
        <v>159</v>
      </c>
      <c r="L133" s="36" t="s">
        <v>168</v>
      </c>
      <c r="M133" s="36"/>
      <c r="N133" s="35" t="s">
        <v>185</v>
      </c>
      <c r="O133" s="35" t="s">
        <v>179</v>
      </c>
      <c r="P133" s="35" t="s">
        <v>163</v>
      </c>
      <c r="Q133" s="38"/>
      <c r="R133" s="130"/>
    </row>
    <row r="134" spans="1:19" x14ac:dyDescent="0.25">
      <c r="A134" s="35" t="s">
        <v>466</v>
      </c>
      <c r="B134" s="36">
        <v>8</v>
      </c>
      <c r="C134" s="36">
        <f t="shared" si="2"/>
        <v>20</v>
      </c>
      <c r="D134" s="36" t="s">
        <v>185</v>
      </c>
      <c r="E134" s="36" t="s">
        <v>214</v>
      </c>
      <c r="F134" s="37" t="s">
        <v>270</v>
      </c>
      <c r="G134" s="36" t="s">
        <v>156</v>
      </c>
      <c r="H134" s="64" t="s">
        <v>1090</v>
      </c>
      <c r="I134" s="36" t="s">
        <v>175</v>
      </c>
      <c r="J134" s="36" t="s">
        <v>465</v>
      </c>
      <c r="K134" s="36" t="s">
        <v>159</v>
      </c>
      <c r="L134" s="36" t="s">
        <v>168</v>
      </c>
      <c r="M134" s="36"/>
      <c r="N134" s="35" t="s">
        <v>185</v>
      </c>
      <c r="O134" s="35" t="s">
        <v>179</v>
      </c>
      <c r="P134" s="35" t="s">
        <v>179</v>
      </c>
      <c r="Q134" s="38"/>
      <c r="R134" s="130"/>
    </row>
    <row r="135" spans="1:19" x14ac:dyDescent="0.25">
      <c r="A135" s="35" t="s">
        <v>467</v>
      </c>
      <c r="B135" s="36">
        <v>9</v>
      </c>
      <c r="C135" s="36">
        <f t="shared" si="2"/>
        <v>30</v>
      </c>
      <c r="D135" s="36" t="s">
        <v>208</v>
      </c>
      <c r="E135" s="36" t="s">
        <v>173</v>
      </c>
      <c r="F135" s="37">
        <v>6</v>
      </c>
      <c r="G135" s="36" t="s">
        <v>217</v>
      </c>
      <c r="H135" s="36" t="s">
        <v>5</v>
      </c>
      <c r="I135" s="36" t="s">
        <v>8</v>
      </c>
      <c r="J135" s="36" t="s">
        <v>244</v>
      </c>
      <c r="K135" s="36" t="s">
        <v>205</v>
      </c>
      <c r="L135" s="36" t="s">
        <v>168</v>
      </c>
      <c r="M135" s="36"/>
      <c r="N135" s="35" t="s">
        <v>208</v>
      </c>
      <c r="O135" s="35" t="s">
        <v>169</v>
      </c>
      <c r="P135" s="35" t="s">
        <v>192</v>
      </c>
      <c r="Q135" s="38" t="s">
        <v>468</v>
      </c>
      <c r="R135" s="130"/>
    </row>
    <row r="136" spans="1:19" x14ac:dyDescent="0.25">
      <c r="A136" s="35" t="s">
        <v>469</v>
      </c>
      <c r="B136" s="36">
        <v>5</v>
      </c>
      <c r="C136" s="36">
        <f t="shared" si="2"/>
        <v>5</v>
      </c>
      <c r="D136" s="36" t="s">
        <v>208</v>
      </c>
      <c r="E136" s="36" t="s">
        <v>173</v>
      </c>
      <c r="F136" s="37">
        <v>4</v>
      </c>
      <c r="G136" s="36" t="s">
        <v>205</v>
      </c>
      <c r="H136" s="36" t="s">
        <v>206</v>
      </c>
      <c r="I136" s="36" t="s">
        <v>175</v>
      </c>
      <c r="J136" s="36" t="s">
        <v>176</v>
      </c>
      <c r="K136" s="36">
        <v>0</v>
      </c>
      <c r="L136" s="36" t="s">
        <v>189</v>
      </c>
      <c r="M136" s="36"/>
      <c r="N136" s="35" t="s">
        <v>208</v>
      </c>
      <c r="O136" s="35" t="s">
        <v>169</v>
      </c>
      <c r="P136" s="35" t="s">
        <v>180</v>
      </c>
      <c r="Q136" s="38"/>
      <c r="R136" s="130"/>
    </row>
    <row r="137" spans="1:19" x14ac:dyDescent="0.25">
      <c r="A137" s="35" t="s">
        <v>470</v>
      </c>
      <c r="B137" s="36">
        <v>3</v>
      </c>
      <c r="C137" s="36">
        <f t="shared" si="2"/>
        <v>2</v>
      </c>
      <c r="D137" s="36" t="s">
        <v>252</v>
      </c>
      <c r="E137" s="36" t="s">
        <v>173</v>
      </c>
      <c r="F137" s="37">
        <v>2</v>
      </c>
      <c r="G137" s="36" t="s">
        <v>205</v>
      </c>
      <c r="H137" s="36" t="s">
        <v>471</v>
      </c>
      <c r="I137" s="36" t="s">
        <v>7</v>
      </c>
      <c r="J137" s="36" t="s">
        <v>166</v>
      </c>
      <c r="K137" s="36" t="s">
        <v>159</v>
      </c>
      <c r="L137" s="36" t="s">
        <v>168</v>
      </c>
      <c r="M137" s="36"/>
      <c r="N137" s="35" t="s">
        <v>252</v>
      </c>
      <c r="O137" s="35" t="s">
        <v>162</v>
      </c>
      <c r="P137" s="35" t="s">
        <v>169</v>
      </c>
      <c r="Q137" s="38" t="s">
        <v>472</v>
      </c>
      <c r="R137" s="130"/>
    </row>
    <row r="138" spans="1:19" x14ac:dyDescent="0.25">
      <c r="A138" s="35" t="s">
        <v>473</v>
      </c>
      <c r="B138" s="36">
        <v>3</v>
      </c>
      <c r="C138" s="36">
        <f t="shared" si="2"/>
        <v>2</v>
      </c>
      <c r="D138" s="36" t="s">
        <v>190</v>
      </c>
      <c r="E138" s="36" t="s">
        <v>214</v>
      </c>
      <c r="F138" s="37">
        <v>2</v>
      </c>
      <c r="G138" s="36" t="s">
        <v>205</v>
      </c>
      <c r="H138" s="36" t="s">
        <v>224</v>
      </c>
      <c r="I138" s="36" t="s">
        <v>8</v>
      </c>
      <c r="J138" s="36" t="s">
        <v>244</v>
      </c>
      <c r="K138" s="36" t="s">
        <v>177</v>
      </c>
      <c r="L138" s="36" t="s">
        <v>168</v>
      </c>
      <c r="M138" s="36"/>
      <c r="N138" s="35" t="s">
        <v>190</v>
      </c>
      <c r="O138" s="35" t="s">
        <v>162</v>
      </c>
      <c r="P138" s="35" t="s">
        <v>162</v>
      </c>
      <c r="Q138" s="38"/>
      <c r="R138" s="130"/>
      <c r="S138" s="130"/>
    </row>
    <row r="139" spans="1:19" x14ac:dyDescent="0.25">
      <c r="A139" s="35" t="s">
        <v>474</v>
      </c>
      <c r="B139" s="36">
        <v>3</v>
      </c>
      <c r="C139" s="36">
        <f t="shared" si="2"/>
        <v>2</v>
      </c>
      <c r="D139" s="36" t="s">
        <v>178</v>
      </c>
      <c r="E139" s="36" t="s">
        <v>214</v>
      </c>
      <c r="F139" s="37">
        <v>1</v>
      </c>
      <c r="G139" s="36" t="s">
        <v>205</v>
      </c>
      <c r="H139" s="36" t="s">
        <v>385</v>
      </c>
      <c r="I139" s="36" t="s">
        <v>175</v>
      </c>
      <c r="J139" s="36" t="s">
        <v>5</v>
      </c>
      <c r="K139" s="36" t="s">
        <v>297</v>
      </c>
      <c r="L139" s="36" t="s">
        <v>168</v>
      </c>
      <c r="M139" s="36"/>
      <c r="N139" s="35" t="s">
        <v>178</v>
      </c>
      <c r="O139" s="35" t="s">
        <v>179</v>
      </c>
      <c r="P139" s="35" t="s">
        <v>180</v>
      </c>
      <c r="Q139" s="38"/>
      <c r="R139" s="130"/>
    </row>
    <row r="140" spans="1:19" x14ac:dyDescent="0.25">
      <c r="A140" s="35" t="s">
        <v>475</v>
      </c>
      <c r="B140" s="36">
        <v>4</v>
      </c>
      <c r="C140" s="36">
        <f t="shared" si="2"/>
        <v>3</v>
      </c>
      <c r="D140" s="36" t="s">
        <v>161</v>
      </c>
      <c r="E140" s="36" t="s">
        <v>173</v>
      </c>
      <c r="F140" s="37">
        <v>2</v>
      </c>
      <c r="G140" s="36" t="s">
        <v>217</v>
      </c>
      <c r="H140" s="36" t="s">
        <v>194</v>
      </c>
      <c r="I140" s="36" t="s">
        <v>7</v>
      </c>
      <c r="J140" s="36" t="s">
        <v>195</v>
      </c>
      <c r="K140" s="36" t="s">
        <v>188</v>
      </c>
      <c r="L140" s="36" t="s">
        <v>200</v>
      </c>
      <c r="M140" s="36"/>
      <c r="N140" s="35" t="s">
        <v>161</v>
      </c>
      <c r="O140" s="35" t="s">
        <v>169</v>
      </c>
      <c r="P140" s="35" t="s">
        <v>162</v>
      </c>
      <c r="Q140" s="38"/>
      <c r="R140" s="130"/>
    </row>
    <row r="141" spans="1:19" x14ac:dyDescent="0.25">
      <c r="A141" s="35" t="s">
        <v>476</v>
      </c>
      <c r="B141" s="36">
        <v>8</v>
      </c>
      <c r="C141" s="36">
        <f t="shared" si="2"/>
        <v>20</v>
      </c>
      <c r="D141" s="36" t="s">
        <v>161</v>
      </c>
      <c r="E141" s="36" t="s">
        <v>173</v>
      </c>
      <c r="F141" s="37">
        <v>4</v>
      </c>
      <c r="G141" s="36" t="s">
        <v>217</v>
      </c>
      <c r="H141" s="36" t="s">
        <v>157</v>
      </c>
      <c r="I141" s="36" t="s">
        <v>7</v>
      </c>
      <c r="J141" s="36" t="s">
        <v>219</v>
      </c>
      <c r="K141" s="36" t="s">
        <v>159</v>
      </c>
      <c r="L141" s="36" t="s">
        <v>200</v>
      </c>
      <c r="M141" s="36"/>
      <c r="N141" s="35" t="s">
        <v>161</v>
      </c>
      <c r="O141" s="35" t="s">
        <v>169</v>
      </c>
      <c r="P141" s="35" t="s">
        <v>162</v>
      </c>
      <c r="Q141" s="38" t="s">
        <v>477</v>
      </c>
      <c r="R141" s="130"/>
    </row>
    <row r="142" spans="1:19" x14ac:dyDescent="0.25">
      <c r="A142" s="35" t="s">
        <v>478</v>
      </c>
      <c r="B142" s="36">
        <v>2</v>
      </c>
      <c r="C142" s="36">
        <f t="shared" si="2"/>
        <v>1</v>
      </c>
      <c r="D142" s="36" t="s">
        <v>222</v>
      </c>
      <c r="E142" s="36" t="s">
        <v>173</v>
      </c>
      <c r="F142" s="37">
        <v>1</v>
      </c>
      <c r="G142" s="36" t="s">
        <v>156</v>
      </c>
      <c r="H142" s="36" t="s">
        <v>206</v>
      </c>
      <c r="I142" s="36" t="s">
        <v>175</v>
      </c>
      <c r="J142" s="36" t="s">
        <v>166</v>
      </c>
      <c r="K142" s="36" t="s">
        <v>188</v>
      </c>
      <c r="L142" s="36" t="s">
        <v>168</v>
      </c>
      <c r="M142" s="36"/>
      <c r="N142" s="35" t="s">
        <v>222</v>
      </c>
      <c r="O142" s="35" t="s">
        <v>179</v>
      </c>
      <c r="P142" s="35" t="s">
        <v>180</v>
      </c>
      <c r="Q142" s="38" t="s">
        <v>479</v>
      </c>
      <c r="R142" s="130"/>
    </row>
    <row r="143" spans="1:19" x14ac:dyDescent="0.25">
      <c r="A143" s="35" t="s">
        <v>480</v>
      </c>
      <c r="B143" s="36">
        <v>9</v>
      </c>
      <c r="C143" s="36">
        <f t="shared" si="2"/>
        <v>30</v>
      </c>
      <c r="D143" s="36" t="s">
        <v>190</v>
      </c>
      <c r="E143" s="36" t="s">
        <v>214</v>
      </c>
      <c r="F143" s="37">
        <v>6</v>
      </c>
      <c r="G143" s="36" t="s">
        <v>165</v>
      </c>
      <c r="H143" s="36" t="s">
        <v>5</v>
      </c>
      <c r="I143" s="36" t="s">
        <v>7</v>
      </c>
      <c r="J143" s="36" t="s">
        <v>244</v>
      </c>
      <c r="K143" s="36" t="s">
        <v>182</v>
      </c>
      <c r="L143" s="36" t="s">
        <v>168</v>
      </c>
      <c r="M143" s="36"/>
      <c r="N143" s="35" t="s">
        <v>190</v>
      </c>
      <c r="O143" s="35" t="s">
        <v>179</v>
      </c>
      <c r="P143" s="35" t="s">
        <v>179</v>
      </c>
      <c r="Q143" s="38"/>
      <c r="R143" s="130"/>
    </row>
    <row r="144" spans="1:19" x14ac:dyDescent="0.25">
      <c r="A144" s="35" t="s">
        <v>481</v>
      </c>
      <c r="B144" s="36">
        <v>2</v>
      </c>
      <c r="C144" s="36">
        <f t="shared" si="2"/>
        <v>1</v>
      </c>
      <c r="D144" s="36" t="s">
        <v>190</v>
      </c>
      <c r="E144" s="36" t="s">
        <v>173</v>
      </c>
      <c r="F144" s="37" t="s">
        <v>461</v>
      </c>
      <c r="G144" s="36" t="s">
        <v>156</v>
      </c>
      <c r="H144" s="36" t="s">
        <v>157</v>
      </c>
      <c r="I144" s="36" t="s">
        <v>8</v>
      </c>
      <c r="J144" s="36" t="s">
        <v>462</v>
      </c>
      <c r="K144" s="36" t="s">
        <v>188</v>
      </c>
      <c r="L144" s="36" t="s">
        <v>168</v>
      </c>
      <c r="M144" s="36"/>
      <c r="N144" s="35" t="s">
        <v>190</v>
      </c>
      <c r="O144" s="35" t="s">
        <v>179</v>
      </c>
      <c r="P144" s="35" t="s">
        <v>192</v>
      </c>
      <c r="Q144" s="38" t="s">
        <v>482</v>
      </c>
      <c r="R144" s="130"/>
    </row>
    <row r="145" spans="1:18" x14ac:dyDescent="0.25">
      <c r="A145" s="35" t="s">
        <v>483</v>
      </c>
      <c r="B145" s="36">
        <v>4</v>
      </c>
      <c r="C145" s="36">
        <f t="shared" si="2"/>
        <v>3</v>
      </c>
      <c r="D145" s="36" t="s">
        <v>222</v>
      </c>
      <c r="E145" s="36" t="s">
        <v>173</v>
      </c>
      <c r="F145" s="37">
        <v>3</v>
      </c>
      <c r="G145" s="36" t="s">
        <v>165</v>
      </c>
      <c r="H145" s="36" t="s">
        <v>224</v>
      </c>
      <c r="I145" s="36" t="s">
        <v>175</v>
      </c>
      <c r="J145" s="36" t="s">
        <v>195</v>
      </c>
      <c r="K145" s="36" t="s">
        <v>184</v>
      </c>
      <c r="L145" s="36" t="s">
        <v>189</v>
      </c>
      <c r="M145" s="36"/>
      <c r="N145" s="35" t="s">
        <v>222</v>
      </c>
      <c r="O145" s="35" t="s">
        <v>192</v>
      </c>
      <c r="P145" s="35" t="s">
        <v>192</v>
      </c>
      <c r="Q145" s="38" t="s">
        <v>267</v>
      </c>
      <c r="R145" s="130"/>
    </row>
    <row r="146" spans="1:18" x14ac:dyDescent="0.25">
      <c r="A146" s="35" t="s">
        <v>484</v>
      </c>
      <c r="B146" s="36">
        <v>4</v>
      </c>
      <c r="C146" s="36">
        <f t="shared" si="2"/>
        <v>3</v>
      </c>
      <c r="D146" s="36" t="s">
        <v>222</v>
      </c>
      <c r="E146" s="36" t="s">
        <v>173</v>
      </c>
      <c r="F146" s="37" t="s">
        <v>485</v>
      </c>
      <c r="G146" s="36" t="s">
        <v>165</v>
      </c>
      <c r="H146" s="36" t="s">
        <v>174</v>
      </c>
      <c r="I146" s="36" t="s">
        <v>175</v>
      </c>
      <c r="J146" s="36" t="s">
        <v>5</v>
      </c>
      <c r="K146" s="36" t="s">
        <v>159</v>
      </c>
      <c r="L146" s="36" t="s">
        <v>189</v>
      </c>
      <c r="M146" s="36"/>
      <c r="N146" s="35" t="s">
        <v>222</v>
      </c>
      <c r="O146" s="35" t="s">
        <v>192</v>
      </c>
      <c r="P146" s="35" t="s">
        <v>192</v>
      </c>
      <c r="Q146" s="38" t="s">
        <v>486</v>
      </c>
      <c r="R146" s="130"/>
    </row>
    <row r="147" spans="1:18" x14ac:dyDescent="0.25">
      <c r="A147" s="35" t="s">
        <v>487</v>
      </c>
      <c r="B147" s="36">
        <v>3</v>
      </c>
      <c r="C147" s="36">
        <f t="shared" si="2"/>
        <v>2</v>
      </c>
      <c r="D147" s="36" t="s">
        <v>178</v>
      </c>
      <c r="E147" s="36" t="s">
        <v>173</v>
      </c>
      <c r="F147" s="37">
        <v>2</v>
      </c>
      <c r="G147" s="36" t="s">
        <v>156</v>
      </c>
      <c r="H147" s="64" t="s">
        <v>1090</v>
      </c>
      <c r="I147" s="36" t="s">
        <v>175</v>
      </c>
      <c r="J147" s="36" t="s">
        <v>195</v>
      </c>
      <c r="K147" s="36" t="s">
        <v>205</v>
      </c>
      <c r="L147" s="36" t="s">
        <v>168</v>
      </c>
      <c r="M147" s="36"/>
      <c r="N147" s="35" t="s">
        <v>178</v>
      </c>
      <c r="O147" s="35" t="s">
        <v>180</v>
      </c>
      <c r="P147" s="35" t="s">
        <v>169</v>
      </c>
      <c r="Q147" s="38" t="s">
        <v>488</v>
      </c>
      <c r="R147" s="130"/>
    </row>
    <row r="148" spans="1:18" x14ac:dyDescent="0.25">
      <c r="A148" s="35" t="s">
        <v>489</v>
      </c>
      <c r="B148" s="36">
        <v>2</v>
      </c>
      <c r="C148" s="36">
        <f t="shared" si="2"/>
        <v>1</v>
      </c>
      <c r="D148" s="36" t="s">
        <v>208</v>
      </c>
      <c r="E148" s="36" t="s">
        <v>214</v>
      </c>
      <c r="F148" s="37">
        <v>1</v>
      </c>
      <c r="G148" s="36" t="s">
        <v>156</v>
      </c>
      <c r="H148" s="36" t="s">
        <v>174</v>
      </c>
      <c r="I148" s="36" t="s">
        <v>175</v>
      </c>
      <c r="J148" s="36" t="s">
        <v>5</v>
      </c>
      <c r="K148" s="36" t="s">
        <v>188</v>
      </c>
      <c r="L148" s="36" t="s">
        <v>168</v>
      </c>
      <c r="M148" s="36"/>
      <c r="N148" s="35" t="s">
        <v>208</v>
      </c>
      <c r="O148" s="35" t="s">
        <v>179</v>
      </c>
      <c r="P148" s="35" t="s">
        <v>169</v>
      </c>
      <c r="Q148" s="38"/>
      <c r="R148" s="130"/>
    </row>
    <row r="149" spans="1:18" x14ac:dyDescent="0.25">
      <c r="A149" s="35" t="s">
        <v>490</v>
      </c>
      <c r="B149" s="36">
        <v>8</v>
      </c>
      <c r="C149" s="36">
        <f t="shared" si="2"/>
        <v>20</v>
      </c>
      <c r="D149" s="36" t="s">
        <v>208</v>
      </c>
      <c r="E149" s="36" t="s">
        <v>173</v>
      </c>
      <c r="F149" s="37">
        <v>4</v>
      </c>
      <c r="G149" s="36" t="s">
        <v>165</v>
      </c>
      <c r="H149" s="36" t="s">
        <v>206</v>
      </c>
      <c r="I149" s="36" t="s">
        <v>8</v>
      </c>
      <c r="J149" s="36" t="s">
        <v>166</v>
      </c>
      <c r="K149" s="36">
        <v>0</v>
      </c>
      <c r="L149" s="36" t="s">
        <v>189</v>
      </c>
      <c r="M149" s="36"/>
      <c r="N149" s="35" t="s">
        <v>208</v>
      </c>
      <c r="O149" s="35" t="s">
        <v>169</v>
      </c>
      <c r="P149" s="35" t="s">
        <v>192</v>
      </c>
      <c r="Q149" s="38"/>
    </row>
    <row r="150" spans="1:18" x14ac:dyDescent="0.25">
      <c r="A150" s="35" t="s">
        <v>491</v>
      </c>
      <c r="B150" s="36">
        <v>10</v>
      </c>
      <c r="C150" s="36">
        <f t="shared" si="2"/>
        <v>40</v>
      </c>
      <c r="D150" s="36" t="s">
        <v>208</v>
      </c>
      <c r="E150" s="36" t="s">
        <v>173</v>
      </c>
      <c r="F150" s="37">
        <v>6</v>
      </c>
      <c r="G150" s="36" t="s">
        <v>217</v>
      </c>
      <c r="H150" s="36" t="s">
        <v>194</v>
      </c>
      <c r="I150" s="36" t="s">
        <v>175</v>
      </c>
      <c r="J150" s="36" t="s">
        <v>492</v>
      </c>
      <c r="K150" s="36" t="s">
        <v>184</v>
      </c>
      <c r="L150" s="36" t="s">
        <v>189</v>
      </c>
      <c r="M150" s="36"/>
      <c r="N150" s="35" t="s">
        <v>208</v>
      </c>
      <c r="O150" s="35" t="s">
        <v>169</v>
      </c>
      <c r="P150" s="35" t="s">
        <v>169</v>
      </c>
      <c r="Q150" s="38"/>
    </row>
    <row r="151" spans="1:18" x14ac:dyDescent="0.25">
      <c r="A151" s="35" t="s">
        <v>493</v>
      </c>
      <c r="B151" s="36">
        <v>3</v>
      </c>
      <c r="C151" s="36">
        <f t="shared" si="2"/>
        <v>2</v>
      </c>
      <c r="D151" s="36" t="s">
        <v>178</v>
      </c>
      <c r="E151" s="36" t="s">
        <v>173</v>
      </c>
      <c r="F151" s="37">
        <v>1</v>
      </c>
      <c r="G151" s="36" t="s">
        <v>165</v>
      </c>
      <c r="H151" s="36" t="s">
        <v>224</v>
      </c>
      <c r="I151" s="36" t="s">
        <v>175</v>
      </c>
      <c r="J151" s="36" t="s">
        <v>448</v>
      </c>
      <c r="K151" s="36" t="s">
        <v>188</v>
      </c>
      <c r="L151" s="36" t="s">
        <v>189</v>
      </c>
      <c r="M151" s="36"/>
      <c r="N151" s="35" t="s">
        <v>178</v>
      </c>
      <c r="O151" s="35" t="s">
        <v>163</v>
      </c>
      <c r="P151" s="35" t="s">
        <v>192</v>
      </c>
      <c r="Q151" s="38" t="s">
        <v>494</v>
      </c>
    </row>
    <row r="152" spans="1:18" x14ac:dyDescent="0.25">
      <c r="A152" s="35" t="s">
        <v>495</v>
      </c>
      <c r="B152" s="36">
        <v>9</v>
      </c>
      <c r="C152" s="36">
        <f t="shared" si="2"/>
        <v>30</v>
      </c>
      <c r="D152" s="36" t="s">
        <v>178</v>
      </c>
      <c r="E152" s="36" t="s">
        <v>173</v>
      </c>
      <c r="F152" s="37">
        <v>6</v>
      </c>
      <c r="G152" s="36" t="s">
        <v>165</v>
      </c>
      <c r="H152" s="36" t="s">
        <v>206</v>
      </c>
      <c r="I152" s="36" t="s">
        <v>175</v>
      </c>
      <c r="J152" s="36" t="s">
        <v>176</v>
      </c>
      <c r="K152" s="36" t="s">
        <v>165</v>
      </c>
      <c r="L152" s="36" t="s">
        <v>160</v>
      </c>
      <c r="M152" s="36"/>
      <c r="N152" s="35" t="s">
        <v>178</v>
      </c>
      <c r="O152" s="35" t="s">
        <v>192</v>
      </c>
      <c r="P152" s="35" t="s">
        <v>192</v>
      </c>
      <c r="Q152" s="38" t="s">
        <v>496</v>
      </c>
    </row>
    <row r="153" spans="1:18" x14ac:dyDescent="0.25">
      <c r="A153" s="35" t="s">
        <v>497</v>
      </c>
      <c r="B153" s="36">
        <v>9</v>
      </c>
      <c r="C153" s="36">
        <f t="shared" si="2"/>
        <v>30</v>
      </c>
      <c r="D153" s="36" t="s">
        <v>161</v>
      </c>
      <c r="E153" s="36" t="s">
        <v>173</v>
      </c>
      <c r="F153" s="37" t="s">
        <v>498</v>
      </c>
      <c r="G153" s="36" t="s">
        <v>217</v>
      </c>
      <c r="H153" s="36" t="s">
        <v>157</v>
      </c>
      <c r="I153" s="36" t="s">
        <v>7</v>
      </c>
      <c r="J153" s="36" t="s">
        <v>424</v>
      </c>
      <c r="K153" s="36" t="s">
        <v>270</v>
      </c>
      <c r="L153" s="36" t="s">
        <v>168</v>
      </c>
      <c r="M153" s="36"/>
      <c r="N153" s="35" t="s">
        <v>161</v>
      </c>
      <c r="O153" s="35" t="s">
        <v>163</v>
      </c>
      <c r="P153" s="35" t="s">
        <v>169</v>
      </c>
      <c r="Q153" s="38" t="s">
        <v>499</v>
      </c>
    </row>
    <row r="154" spans="1:18" x14ac:dyDescent="0.25">
      <c r="A154" s="35" t="s">
        <v>500</v>
      </c>
      <c r="B154" s="36">
        <v>7</v>
      </c>
      <c r="C154" s="36">
        <f t="shared" si="2"/>
        <v>15</v>
      </c>
      <c r="D154" s="36" t="s">
        <v>252</v>
      </c>
      <c r="E154" s="36" t="s">
        <v>154</v>
      </c>
      <c r="F154" s="37">
        <v>4</v>
      </c>
      <c r="G154" s="36" t="s">
        <v>217</v>
      </c>
      <c r="H154" s="36" t="s">
        <v>174</v>
      </c>
      <c r="I154" s="36" t="s">
        <v>8</v>
      </c>
      <c r="J154" s="36" t="s">
        <v>244</v>
      </c>
      <c r="K154" s="36" t="s">
        <v>188</v>
      </c>
      <c r="L154" s="36" t="s">
        <v>160</v>
      </c>
      <c r="M154" s="36"/>
      <c r="N154" s="35" t="s">
        <v>252</v>
      </c>
      <c r="O154" s="35" t="s">
        <v>163</v>
      </c>
      <c r="P154" s="35" t="s">
        <v>169</v>
      </c>
      <c r="Q154" s="38"/>
    </row>
    <row r="155" spans="1:18" x14ac:dyDescent="0.25">
      <c r="A155" s="35" t="s">
        <v>501</v>
      </c>
      <c r="B155" s="36">
        <v>5</v>
      </c>
      <c r="C155" s="36">
        <f t="shared" si="2"/>
        <v>5</v>
      </c>
      <c r="D155" s="36" t="s">
        <v>222</v>
      </c>
      <c r="E155" s="36" t="s">
        <v>173</v>
      </c>
      <c r="F155" s="37">
        <v>3</v>
      </c>
      <c r="G155" s="36" t="s">
        <v>156</v>
      </c>
      <c r="H155" s="36" t="s">
        <v>194</v>
      </c>
      <c r="I155" s="36" t="s">
        <v>175</v>
      </c>
      <c r="J155" s="36" t="s">
        <v>354</v>
      </c>
      <c r="K155" s="36" t="s">
        <v>205</v>
      </c>
      <c r="L155" s="36" t="s">
        <v>168</v>
      </c>
      <c r="M155" s="36"/>
      <c r="N155" s="35" t="s">
        <v>222</v>
      </c>
      <c r="O155" s="35" t="s">
        <v>191</v>
      </c>
      <c r="P155" s="35" t="s">
        <v>163</v>
      </c>
      <c r="Q155" s="38" t="s">
        <v>502</v>
      </c>
    </row>
    <row r="156" spans="1:18" x14ac:dyDescent="0.25">
      <c r="A156" s="35" t="s">
        <v>503</v>
      </c>
      <c r="B156" s="36">
        <v>6</v>
      </c>
      <c r="C156" s="36">
        <f t="shared" si="2"/>
        <v>10</v>
      </c>
      <c r="D156" s="36" t="s">
        <v>178</v>
      </c>
      <c r="E156" s="36" t="s">
        <v>173</v>
      </c>
      <c r="F156" s="37">
        <v>3</v>
      </c>
      <c r="G156" s="36" t="s">
        <v>165</v>
      </c>
      <c r="H156" s="36" t="s">
        <v>206</v>
      </c>
      <c r="I156" s="36" t="s">
        <v>175</v>
      </c>
      <c r="J156" s="36" t="s">
        <v>176</v>
      </c>
      <c r="K156" s="36" t="s">
        <v>188</v>
      </c>
      <c r="L156" s="36" t="s">
        <v>168</v>
      </c>
      <c r="M156" s="36"/>
      <c r="N156" s="35" t="s">
        <v>178</v>
      </c>
      <c r="O156" s="35" t="s">
        <v>191</v>
      </c>
      <c r="P156" s="35" t="s">
        <v>192</v>
      </c>
      <c r="Q156" s="38" t="s">
        <v>504</v>
      </c>
    </row>
    <row r="157" spans="1:18" x14ac:dyDescent="0.25">
      <c r="A157" s="35" t="s">
        <v>505</v>
      </c>
      <c r="B157" s="36">
        <v>11</v>
      </c>
      <c r="C157" s="36">
        <f t="shared" si="2"/>
        <v>60</v>
      </c>
      <c r="D157" s="36" t="s">
        <v>185</v>
      </c>
      <c r="E157" s="36" t="s">
        <v>154</v>
      </c>
      <c r="F157" s="37" t="s">
        <v>506</v>
      </c>
      <c r="G157" s="36" t="s">
        <v>217</v>
      </c>
      <c r="H157" s="36" t="s">
        <v>157</v>
      </c>
      <c r="I157" s="36" t="s">
        <v>8</v>
      </c>
      <c r="J157" s="36" t="s">
        <v>166</v>
      </c>
      <c r="K157" s="36">
        <v>0</v>
      </c>
      <c r="L157" s="36" t="s">
        <v>168</v>
      </c>
      <c r="M157" s="36"/>
      <c r="N157" s="35" t="s">
        <v>185</v>
      </c>
      <c r="O157" s="35" t="s">
        <v>191</v>
      </c>
      <c r="P157" s="35" t="s">
        <v>235</v>
      </c>
      <c r="Q157" s="38"/>
    </row>
    <row r="158" spans="1:18" x14ac:dyDescent="0.25">
      <c r="A158" s="35" t="s">
        <v>507</v>
      </c>
      <c r="B158" s="36">
        <v>8</v>
      </c>
      <c r="C158" s="36">
        <f t="shared" si="2"/>
        <v>20</v>
      </c>
      <c r="D158" s="36" t="s">
        <v>178</v>
      </c>
      <c r="E158" s="36" t="s">
        <v>173</v>
      </c>
      <c r="F158" s="37">
        <v>4</v>
      </c>
      <c r="G158" s="36" t="s">
        <v>159</v>
      </c>
      <c r="H158" s="36" t="s">
        <v>206</v>
      </c>
      <c r="I158" s="36" t="s">
        <v>175</v>
      </c>
      <c r="J158" s="36" t="s">
        <v>385</v>
      </c>
      <c r="K158" s="36" t="s">
        <v>205</v>
      </c>
      <c r="L158" s="36" t="s">
        <v>189</v>
      </c>
      <c r="M158" s="36"/>
      <c r="N158" s="35" t="s">
        <v>178</v>
      </c>
      <c r="O158" s="35" t="s">
        <v>179</v>
      </c>
      <c r="P158" s="35" t="s">
        <v>235</v>
      </c>
      <c r="Q158" s="38"/>
    </row>
    <row r="159" spans="1:18" x14ac:dyDescent="0.25">
      <c r="A159" s="35" t="s">
        <v>508</v>
      </c>
      <c r="B159" s="36">
        <v>9</v>
      </c>
      <c r="C159" s="36">
        <f t="shared" si="2"/>
        <v>30</v>
      </c>
      <c r="D159" s="36" t="s">
        <v>222</v>
      </c>
      <c r="E159" s="36" t="s">
        <v>173</v>
      </c>
      <c r="F159" s="37" t="s">
        <v>509</v>
      </c>
      <c r="G159" s="36" t="s">
        <v>182</v>
      </c>
      <c r="H159" s="36" t="s">
        <v>5</v>
      </c>
      <c r="I159" s="36" t="s">
        <v>175</v>
      </c>
      <c r="J159" s="36" t="s">
        <v>244</v>
      </c>
      <c r="K159" s="36" t="s">
        <v>188</v>
      </c>
      <c r="L159" s="36" t="s">
        <v>168</v>
      </c>
      <c r="M159" s="36"/>
      <c r="N159" s="35" t="s">
        <v>222</v>
      </c>
      <c r="O159" s="35" t="s">
        <v>180</v>
      </c>
      <c r="P159" s="35" t="s">
        <v>179</v>
      </c>
      <c r="Q159" s="38" t="s">
        <v>510</v>
      </c>
    </row>
    <row r="160" spans="1:18" x14ac:dyDescent="0.25">
      <c r="A160" s="35" t="s">
        <v>511</v>
      </c>
      <c r="B160" s="36">
        <v>4</v>
      </c>
      <c r="C160" s="36">
        <f t="shared" si="2"/>
        <v>3</v>
      </c>
      <c r="D160" s="36" t="s">
        <v>161</v>
      </c>
      <c r="E160" s="36" t="s">
        <v>154</v>
      </c>
      <c r="F160" s="37">
        <v>2</v>
      </c>
      <c r="G160" s="36" t="s">
        <v>182</v>
      </c>
      <c r="H160" s="36" t="s">
        <v>194</v>
      </c>
      <c r="I160" s="36" t="s">
        <v>7</v>
      </c>
      <c r="J160" s="36" t="s">
        <v>512</v>
      </c>
      <c r="K160" s="36" t="s">
        <v>188</v>
      </c>
      <c r="L160" s="36" t="s">
        <v>168</v>
      </c>
      <c r="M160" s="36"/>
      <c r="N160" s="35" t="s">
        <v>161</v>
      </c>
      <c r="O160" s="35" t="s">
        <v>179</v>
      </c>
      <c r="P160" s="35" t="s">
        <v>163</v>
      </c>
      <c r="Q160" s="38"/>
    </row>
    <row r="161" spans="1:17" x14ac:dyDescent="0.25">
      <c r="A161" s="35" t="s">
        <v>513</v>
      </c>
      <c r="B161" s="36">
        <v>4</v>
      </c>
      <c r="C161" s="36">
        <f t="shared" si="2"/>
        <v>3</v>
      </c>
      <c r="D161" s="36" t="s">
        <v>190</v>
      </c>
      <c r="E161" s="36" t="s">
        <v>154</v>
      </c>
      <c r="F161" s="37">
        <v>4</v>
      </c>
      <c r="G161" s="36" t="s">
        <v>165</v>
      </c>
      <c r="H161" s="36" t="s">
        <v>5</v>
      </c>
      <c r="I161" s="36" t="s">
        <v>8</v>
      </c>
      <c r="J161" s="36" t="s">
        <v>244</v>
      </c>
      <c r="K161" s="36" t="s">
        <v>297</v>
      </c>
      <c r="L161" s="36" t="s">
        <v>168</v>
      </c>
      <c r="M161" s="36"/>
      <c r="N161" s="35" t="s">
        <v>190</v>
      </c>
      <c r="O161" s="35" t="s">
        <v>169</v>
      </c>
      <c r="P161" s="35" t="s">
        <v>180</v>
      </c>
      <c r="Q161" s="38"/>
    </row>
    <row r="162" spans="1:17" x14ac:dyDescent="0.25">
      <c r="A162" s="35" t="s">
        <v>514</v>
      </c>
      <c r="B162" s="36">
        <v>6</v>
      </c>
      <c r="C162" s="36">
        <f t="shared" si="2"/>
        <v>10</v>
      </c>
      <c r="D162" s="36" t="s">
        <v>190</v>
      </c>
      <c r="E162" s="36" t="s">
        <v>173</v>
      </c>
      <c r="F162" s="37">
        <v>5</v>
      </c>
      <c r="G162" s="36" t="s">
        <v>165</v>
      </c>
      <c r="H162" s="36" t="s">
        <v>206</v>
      </c>
      <c r="I162" s="36" t="s">
        <v>8</v>
      </c>
      <c r="J162" s="36" t="s">
        <v>166</v>
      </c>
      <c r="K162" s="36" t="s">
        <v>233</v>
      </c>
      <c r="L162" s="36" t="s">
        <v>234</v>
      </c>
      <c r="M162" s="36"/>
      <c r="N162" s="35" t="s">
        <v>190</v>
      </c>
      <c r="O162" s="35" t="s">
        <v>191</v>
      </c>
      <c r="P162" s="35" t="s">
        <v>192</v>
      </c>
      <c r="Q162" s="38"/>
    </row>
    <row r="163" spans="1:17" x14ac:dyDescent="0.25">
      <c r="A163" s="35" t="s">
        <v>515</v>
      </c>
      <c r="B163" s="36">
        <v>9</v>
      </c>
      <c r="C163" s="36">
        <f t="shared" si="2"/>
        <v>30</v>
      </c>
      <c r="D163" s="36" t="s">
        <v>190</v>
      </c>
      <c r="E163" s="36" t="s">
        <v>173</v>
      </c>
      <c r="F163" s="37">
        <v>7</v>
      </c>
      <c r="G163" s="36" t="s">
        <v>165</v>
      </c>
      <c r="H163" s="36" t="s">
        <v>206</v>
      </c>
      <c r="I163" s="36" t="s">
        <v>8</v>
      </c>
      <c r="J163" s="36" t="s">
        <v>166</v>
      </c>
      <c r="K163" s="36" t="s">
        <v>233</v>
      </c>
      <c r="L163" s="36" t="s">
        <v>168</v>
      </c>
      <c r="M163" s="36"/>
      <c r="N163" s="35" t="s">
        <v>190</v>
      </c>
      <c r="O163" s="35" t="s">
        <v>191</v>
      </c>
      <c r="P163" s="35" t="s">
        <v>192</v>
      </c>
      <c r="Q163" s="38"/>
    </row>
    <row r="164" spans="1:17" x14ac:dyDescent="0.25">
      <c r="A164" s="35" t="s">
        <v>516</v>
      </c>
      <c r="B164" s="36">
        <v>4</v>
      </c>
      <c r="C164" s="36">
        <f t="shared" si="2"/>
        <v>3</v>
      </c>
      <c r="D164" s="36" t="s">
        <v>185</v>
      </c>
      <c r="E164" s="36" t="s">
        <v>154</v>
      </c>
      <c r="F164" s="37">
        <v>2</v>
      </c>
      <c r="G164" s="36" t="s">
        <v>182</v>
      </c>
      <c r="H164" s="36" t="s">
        <v>279</v>
      </c>
      <c r="I164" s="36" t="s">
        <v>8</v>
      </c>
      <c r="J164" s="36" t="s">
        <v>166</v>
      </c>
      <c r="K164" s="36">
        <v>0</v>
      </c>
      <c r="L164" s="36" t="s">
        <v>234</v>
      </c>
      <c r="M164" s="36"/>
      <c r="N164" s="35" t="s">
        <v>185</v>
      </c>
      <c r="O164" s="35" t="s">
        <v>191</v>
      </c>
      <c r="P164" s="35" t="s">
        <v>192</v>
      </c>
      <c r="Q164" s="38"/>
    </row>
    <row r="165" spans="1:17" x14ac:dyDescent="0.25">
      <c r="A165" s="35" t="s">
        <v>517</v>
      </c>
      <c r="B165" s="36">
        <v>5</v>
      </c>
      <c r="C165" s="36">
        <f t="shared" si="2"/>
        <v>5</v>
      </c>
      <c r="D165" s="36" t="s">
        <v>178</v>
      </c>
      <c r="E165" s="36" t="s">
        <v>173</v>
      </c>
      <c r="F165" s="37">
        <v>6</v>
      </c>
      <c r="G165" s="36" t="s">
        <v>217</v>
      </c>
      <c r="H165" s="36" t="s">
        <v>206</v>
      </c>
      <c r="I165" s="36" t="s">
        <v>175</v>
      </c>
      <c r="J165" s="36" t="s">
        <v>176</v>
      </c>
      <c r="K165" s="36" t="s">
        <v>159</v>
      </c>
      <c r="L165" s="36" t="s">
        <v>168</v>
      </c>
      <c r="M165" s="36"/>
      <c r="N165" s="35" t="s">
        <v>178</v>
      </c>
      <c r="O165" s="35" t="s">
        <v>179</v>
      </c>
      <c r="P165" s="35" t="s">
        <v>180</v>
      </c>
      <c r="Q165" s="38"/>
    </row>
    <row r="166" spans="1:17" x14ac:dyDescent="0.25">
      <c r="A166" s="35" t="s">
        <v>518</v>
      </c>
      <c r="B166" s="36">
        <v>5</v>
      </c>
      <c r="C166" s="36">
        <f t="shared" si="2"/>
        <v>5</v>
      </c>
      <c r="D166" s="36" t="s">
        <v>178</v>
      </c>
      <c r="E166" s="36" t="s">
        <v>173</v>
      </c>
      <c r="F166" s="37">
        <v>6</v>
      </c>
      <c r="G166" s="36" t="s">
        <v>217</v>
      </c>
      <c r="H166" s="36" t="s">
        <v>206</v>
      </c>
      <c r="I166" s="36" t="s">
        <v>175</v>
      </c>
      <c r="J166" s="36" t="s">
        <v>176</v>
      </c>
      <c r="K166" s="36" t="s">
        <v>159</v>
      </c>
      <c r="L166" s="36" t="s">
        <v>168</v>
      </c>
      <c r="M166" s="36"/>
      <c r="N166" s="35" t="s">
        <v>178</v>
      </c>
      <c r="O166" s="35" t="s">
        <v>179</v>
      </c>
      <c r="P166" s="35" t="s">
        <v>180</v>
      </c>
      <c r="Q166" s="38"/>
    </row>
    <row r="167" spans="1:17" x14ac:dyDescent="0.25">
      <c r="A167" s="35" t="s">
        <v>519</v>
      </c>
      <c r="B167" s="36">
        <v>4</v>
      </c>
      <c r="C167" s="36">
        <f t="shared" si="2"/>
        <v>3</v>
      </c>
      <c r="D167" s="36" t="s">
        <v>190</v>
      </c>
      <c r="E167" s="36" t="s">
        <v>173</v>
      </c>
      <c r="F167" s="37">
        <v>2</v>
      </c>
      <c r="G167" s="36" t="s">
        <v>165</v>
      </c>
      <c r="H167" s="36" t="s">
        <v>174</v>
      </c>
      <c r="I167" s="36" t="s">
        <v>8</v>
      </c>
      <c r="J167" s="36" t="s">
        <v>166</v>
      </c>
      <c r="K167" s="36" t="s">
        <v>205</v>
      </c>
      <c r="L167" s="36" t="s">
        <v>168</v>
      </c>
      <c r="M167" s="36"/>
      <c r="N167" s="35" t="s">
        <v>190</v>
      </c>
      <c r="O167" s="35" t="s">
        <v>180</v>
      </c>
      <c r="P167" s="35" t="s">
        <v>192</v>
      </c>
      <c r="Q167" s="38" t="s">
        <v>520</v>
      </c>
    </row>
    <row r="168" spans="1:17" x14ac:dyDescent="0.25">
      <c r="A168" s="35" t="s">
        <v>521</v>
      </c>
      <c r="B168" s="36">
        <v>1</v>
      </c>
      <c r="C168" s="36">
        <f t="shared" si="2"/>
        <v>1</v>
      </c>
      <c r="D168" s="36" t="s">
        <v>178</v>
      </c>
      <c r="E168" s="36" t="s">
        <v>173</v>
      </c>
      <c r="F168" s="37">
        <v>2</v>
      </c>
      <c r="G168" s="36" t="s">
        <v>165</v>
      </c>
      <c r="H168" s="36" t="s">
        <v>174</v>
      </c>
      <c r="I168" s="36" t="s">
        <v>175</v>
      </c>
      <c r="J168" s="36" t="s">
        <v>176</v>
      </c>
      <c r="K168" s="36" t="s">
        <v>177</v>
      </c>
      <c r="L168" s="36" t="s">
        <v>160</v>
      </c>
      <c r="M168" s="36"/>
      <c r="N168" s="35" t="s">
        <v>178</v>
      </c>
      <c r="O168" s="35" t="s">
        <v>179</v>
      </c>
      <c r="P168" s="35" t="s">
        <v>180</v>
      </c>
      <c r="Q168" s="38"/>
    </row>
    <row r="169" spans="1:17" x14ac:dyDescent="0.25">
      <c r="A169" s="35" t="s">
        <v>522</v>
      </c>
      <c r="B169" s="36">
        <v>2</v>
      </c>
      <c r="C169" s="36">
        <f t="shared" si="2"/>
        <v>1</v>
      </c>
      <c r="D169" s="36" t="s">
        <v>178</v>
      </c>
      <c r="E169" s="36" t="s">
        <v>173</v>
      </c>
      <c r="F169" s="37">
        <v>2</v>
      </c>
      <c r="G169" s="36" t="s">
        <v>165</v>
      </c>
      <c r="H169" s="36" t="s">
        <v>174</v>
      </c>
      <c r="I169" s="36" t="s">
        <v>175</v>
      </c>
      <c r="J169" s="36" t="s">
        <v>176</v>
      </c>
      <c r="K169" s="36">
        <v>0</v>
      </c>
      <c r="L169" s="36" t="s">
        <v>160</v>
      </c>
      <c r="M169" s="36"/>
      <c r="N169" s="35" t="s">
        <v>178</v>
      </c>
      <c r="O169" s="35" t="s">
        <v>179</v>
      </c>
      <c r="P169" s="35" t="s">
        <v>180</v>
      </c>
      <c r="Q169" s="38"/>
    </row>
    <row r="170" spans="1:17" x14ac:dyDescent="0.25">
      <c r="A170" s="35" t="s">
        <v>523</v>
      </c>
      <c r="B170" s="36">
        <v>8</v>
      </c>
      <c r="C170" s="36">
        <f t="shared" si="2"/>
        <v>20</v>
      </c>
      <c r="D170" s="36" t="s">
        <v>208</v>
      </c>
      <c r="E170" s="36" t="s">
        <v>173</v>
      </c>
      <c r="F170" s="37" t="s">
        <v>155</v>
      </c>
      <c r="G170" s="36" t="s">
        <v>217</v>
      </c>
      <c r="H170" s="36" t="s">
        <v>333</v>
      </c>
      <c r="I170" s="36" t="s">
        <v>175</v>
      </c>
      <c r="J170" s="36" t="s">
        <v>524</v>
      </c>
      <c r="K170" s="36" t="s">
        <v>382</v>
      </c>
      <c r="L170" s="36" t="s">
        <v>168</v>
      </c>
      <c r="M170" s="36"/>
      <c r="N170" s="35" t="s">
        <v>208</v>
      </c>
      <c r="O170" s="35" t="s">
        <v>179</v>
      </c>
      <c r="P170" s="35" t="s">
        <v>180</v>
      </c>
      <c r="Q170" s="38" t="s">
        <v>525</v>
      </c>
    </row>
    <row r="171" spans="1:17" x14ac:dyDescent="0.25">
      <c r="A171" s="35" t="s">
        <v>526</v>
      </c>
      <c r="B171" s="36">
        <v>10</v>
      </c>
      <c r="C171" s="36">
        <f t="shared" si="2"/>
        <v>40</v>
      </c>
      <c r="D171" s="36" t="s">
        <v>190</v>
      </c>
      <c r="E171" s="36" t="s">
        <v>173</v>
      </c>
      <c r="F171" s="37">
        <v>8</v>
      </c>
      <c r="G171" s="36" t="s">
        <v>165</v>
      </c>
      <c r="H171" s="36" t="s">
        <v>206</v>
      </c>
      <c r="I171" s="36" t="s">
        <v>8</v>
      </c>
      <c r="J171" s="36" t="s">
        <v>166</v>
      </c>
      <c r="K171" s="36" t="s">
        <v>233</v>
      </c>
      <c r="L171" s="36" t="s">
        <v>234</v>
      </c>
      <c r="M171" s="36"/>
      <c r="N171" s="35" t="s">
        <v>190</v>
      </c>
      <c r="O171" s="35" t="s">
        <v>192</v>
      </c>
      <c r="P171" s="35" t="s">
        <v>192</v>
      </c>
      <c r="Q171" s="38"/>
    </row>
    <row r="172" spans="1:17" x14ac:dyDescent="0.25">
      <c r="A172" s="35" t="s">
        <v>527</v>
      </c>
      <c r="B172" s="36">
        <v>5</v>
      </c>
      <c r="C172" s="36">
        <f t="shared" si="2"/>
        <v>5</v>
      </c>
      <c r="D172" s="36" t="s">
        <v>161</v>
      </c>
      <c r="E172" s="36" t="s">
        <v>173</v>
      </c>
      <c r="F172" s="37">
        <v>3</v>
      </c>
      <c r="G172" s="36" t="s">
        <v>165</v>
      </c>
      <c r="H172" s="36" t="s">
        <v>157</v>
      </c>
      <c r="I172" s="36" t="s">
        <v>7</v>
      </c>
      <c r="J172" s="36" t="s">
        <v>166</v>
      </c>
      <c r="K172" s="36" t="s">
        <v>159</v>
      </c>
      <c r="L172" s="36" t="s">
        <v>168</v>
      </c>
      <c r="M172" s="36"/>
      <c r="N172" s="35" t="s">
        <v>161</v>
      </c>
      <c r="O172" s="35" t="s">
        <v>163</v>
      </c>
      <c r="P172" s="35" t="s">
        <v>169</v>
      </c>
      <c r="Q172" s="38" t="s">
        <v>528</v>
      </c>
    </row>
    <row r="173" spans="1:17" x14ac:dyDescent="0.25">
      <c r="A173" s="35" t="s">
        <v>529</v>
      </c>
      <c r="B173" s="36">
        <v>4</v>
      </c>
      <c r="C173" s="36">
        <f t="shared" si="2"/>
        <v>3</v>
      </c>
      <c r="D173" s="36" t="s">
        <v>190</v>
      </c>
      <c r="E173" s="36" t="s">
        <v>173</v>
      </c>
      <c r="F173" s="37">
        <v>2</v>
      </c>
      <c r="G173" s="36" t="s">
        <v>156</v>
      </c>
      <c r="H173" s="36" t="s">
        <v>206</v>
      </c>
      <c r="I173" s="36" t="s">
        <v>8</v>
      </c>
      <c r="J173" s="36" t="s">
        <v>166</v>
      </c>
      <c r="K173" s="36" t="s">
        <v>530</v>
      </c>
      <c r="L173" s="36" t="s">
        <v>168</v>
      </c>
      <c r="M173" s="36"/>
      <c r="N173" s="35" t="s">
        <v>190</v>
      </c>
      <c r="O173" s="35" t="s">
        <v>191</v>
      </c>
      <c r="P173" s="35" t="s">
        <v>192</v>
      </c>
      <c r="Q173" s="38"/>
    </row>
    <row r="174" spans="1:17" x14ac:dyDescent="0.25">
      <c r="A174" s="35" t="s">
        <v>531</v>
      </c>
      <c r="B174" s="36">
        <v>5</v>
      </c>
      <c r="C174" s="36">
        <f t="shared" si="2"/>
        <v>5</v>
      </c>
      <c r="D174" s="36" t="s">
        <v>185</v>
      </c>
      <c r="E174" s="36" t="s">
        <v>173</v>
      </c>
      <c r="F174" s="37">
        <v>3</v>
      </c>
      <c r="G174" s="36" t="s">
        <v>156</v>
      </c>
      <c r="H174" s="36" t="s">
        <v>206</v>
      </c>
      <c r="I174" s="36" t="s">
        <v>8</v>
      </c>
      <c r="J174" s="36" t="s">
        <v>166</v>
      </c>
      <c r="K174" s="36">
        <v>0</v>
      </c>
      <c r="L174" s="36" t="s">
        <v>234</v>
      </c>
      <c r="M174" s="36"/>
      <c r="N174" s="35" t="s">
        <v>185</v>
      </c>
      <c r="O174" s="35" t="s">
        <v>191</v>
      </c>
      <c r="P174" s="35" t="s">
        <v>192</v>
      </c>
      <c r="Q174" s="38"/>
    </row>
    <row r="175" spans="1:17" x14ac:dyDescent="0.25">
      <c r="A175" s="35" t="s">
        <v>532</v>
      </c>
      <c r="B175" s="36">
        <v>3</v>
      </c>
      <c r="C175" s="36">
        <f t="shared" si="2"/>
        <v>2</v>
      </c>
      <c r="D175" s="36" t="s">
        <v>185</v>
      </c>
      <c r="E175" s="36" t="s">
        <v>173</v>
      </c>
      <c r="F175" s="37">
        <v>1</v>
      </c>
      <c r="G175" s="36" t="s">
        <v>156</v>
      </c>
      <c r="H175" s="36" t="s">
        <v>206</v>
      </c>
      <c r="I175" s="36" t="s">
        <v>8</v>
      </c>
      <c r="J175" s="36" t="s">
        <v>166</v>
      </c>
      <c r="K175" s="36">
        <v>0</v>
      </c>
      <c r="L175" s="36" t="s">
        <v>234</v>
      </c>
      <c r="M175" s="36"/>
      <c r="N175" s="35" t="s">
        <v>185</v>
      </c>
      <c r="O175" s="35" t="s">
        <v>191</v>
      </c>
      <c r="P175" s="35" t="s">
        <v>192</v>
      </c>
      <c r="Q175" s="38"/>
    </row>
    <row r="176" spans="1:17" x14ac:dyDescent="0.25">
      <c r="A176" s="35" t="s">
        <v>533</v>
      </c>
      <c r="B176" s="36">
        <v>11</v>
      </c>
      <c r="C176" s="36">
        <f t="shared" si="2"/>
        <v>60</v>
      </c>
      <c r="D176" s="36" t="s">
        <v>190</v>
      </c>
      <c r="E176" s="36" t="s">
        <v>173</v>
      </c>
      <c r="F176" s="37" t="s">
        <v>534</v>
      </c>
      <c r="G176" s="36" t="s">
        <v>182</v>
      </c>
      <c r="H176" s="36" t="s">
        <v>206</v>
      </c>
      <c r="I176" s="36" t="s">
        <v>8</v>
      </c>
      <c r="J176" s="36" t="s">
        <v>166</v>
      </c>
      <c r="K176" s="36" t="s">
        <v>233</v>
      </c>
      <c r="L176" s="36" t="s">
        <v>168</v>
      </c>
      <c r="M176" s="36"/>
      <c r="N176" s="35" t="s">
        <v>190</v>
      </c>
      <c r="O176" s="35" t="s">
        <v>235</v>
      </c>
      <c r="P176" s="35" t="s">
        <v>192</v>
      </c>
      <c r="Q176" s="38" t="s">
        <v>535</v>
      </c>
    </row>
    <row r="177" spans="1:17" x14ac:dyDescent="0.25">
      <c r="A177" s="35" t="s">
        <v>536</v>
      </c>
      <c r="B177" s="36">
        <v>2</v>
      </c>
      <c r="C177" s="36">
        <f t="shared" si="2"/>
        <v>1</v>
      </c>
      <c r="D177" s="36" t="s">
        <v>161</v>
      </c>
      <c r="E177" s="36" t="s">
        <v>173</v>
      </c>
      <c r="F177" s="37" t="s">
        <v>211</v>
      </c>
      <c r="G177" s="36" t="s">
        <v>156</v>
      </c>
      <c r="H177" s="36" t="s">
        <v>157</v>
      </c>
      <c r="I177" s="36" t="s">
        <v>7</v>
      </c>
      <c r="J177" s="36" t="s">
        <v>166</v>
      </c>
      <c r="K177" s="36" t="s">
        <v>165</v>
      </c>
      <c r="L177" s="36" t="s">
        <v>168</v>
      </c>
      <c r="M177" s="36"/>
      <c r="N177" s="35" t="s">
        <v>161</v>
      </c>
      <c r="O177" s="35" t="s">
        <v>179</v>
      </c>
      <c r="P177" s="35" t="s">
        <v>162</v>
      </c>
      <c r="Q177" s="38"/>
    </row>
    <row r="178" spans="1:17" x14ac:dyDescent="0.25">
      <c r="A178" s="35" t="s">
        <v>537</v>
      </c>
      <c r="B178" s="36">
        <v>4</v>
      </c>
      <c r="C178" s="36">
        <f t="shared" si="2"/>
        <v>3</v>
      </c>
      <c r="D178" s="36" t="s">
        <v>190</v>
      </c>
      <c r="E178" s="36" t="s">
        <v>154</v>
      </c>
      <c r="F178" s="37" t="s">
        <v>155</v>
      </c>
      <c r="G178" s="36" t="s">
        <v>165</v>
      </c>
      <c r="H178" s="36" t="s">
        <v>174</v>
      </c>
      <c r="I178" s="36" t="s">
        <v>8</v>
      </c>
      <c r="J178" s="36" t="s">
        <v>450</v>
      </c>
      <c r="K178" s="36" t="s">
        <v>177</v>
      </c>
      <c r="L178" s="36" t="s">
        <v>168</v>
      </c>
      <c r="M178" s="36"/>
      <c r="N178" s="35" t="s">
        <v>190</v>
      </c>
      <c r="O178" s="35" t="s">
        <v>169</v>
      </c>
      <c r="P178" s="35" t="s">
        <v>163</v>
      </c>
      <c r="Q178" s="38"/>
    </row>
    <row r="179" spans="1:17" x14ac:dyDescent="0.25">
      <c r="A179" s="35" t="s">
        <v>538</v>
      </c>
      <c r="B179" s="36">
        <v>8</v>
      </c>
      <c r="C179" s="36">
        <f t="shared" si="2"/>
        <v>20</v>
      </c>
      <c r="D179" s="36" t="s">
        <v>190</v>
      </c>
      <c r="E179" s="36" t="s">
        <v>173</v>
      </c>
      <c r="F179" s="37">
        <v>5</v>
      </c>
      <c r="G179" s="36" t="s">
        <v>165</v>
      </c>
      <c r="H179" s="36" t="s">
        <v>206</v>
      </c>
      <c r="I179" s="36" t="s">
        <v>7</v>
      </c>
      <c r="J179" s="36" t="s">
        <v>166</v>
      </c>
      <c r="K179" s="36" t="s">
        <v>390</v>
      </c>
      <c r="L179" s="36" t="s">
        <v>168</v>
      </c>
      <c r="M179" s="36"/>
      <c r="N179" s="35" t="s">
        <v>190</v>
      </c>
      <c r="O179" s="35" t="s">
        <v>179</v>
      </c>
      <c r="P179" s="35" t="s">
        <v>169</v>
      </c>
      <c r="Q179" s="38" t="s">
        <v>539</v>
      </c>
    </row>
    <row r="180" spans="1:17" x14ac:dyDescent="0.25">
      <c r="A180" s="35" t="s">
        <v>540</v>
      </c>
      <c r="B180" s="36">
        <v>6</v>
      </c>
      <c r="C180" s="36">
        <f t="shared" si="2"/>
        <v>10</v>
      </c>
      <c r="D180" s="36" t="s">
        <v>190</v>
      </c>
      <c r="E180" s="36" t="s">
        <v>173</v>
      </c>
      <c r="F180" s="37">
        <v>6</v>
      </c>
      <c r="G180" s="36" t="s">
        <v>217</v>
      </c>
      <c r="H180" s="36" t="s">
        <v>206</v>
      </c>
      <c r="I180" s="36" t="s">
        <v>8</v>
      </c>
      <c r="J180" s="36" t="s">
        <v>166</v>
      </c>
      <c r="K180" s="36" t="s">
        <v>159</v>
      </c>
      <c r="L180" s="36" t="s">
        <v>168</v>
      </c>
      <c r="M180" s="36"/>
      <c r="N180" s="35" t="s">
        <v>190</v>
      </c>
      <c r="O180" s="35" t="s">
        <v>235</v>
      </c>
      <c r="P180" s="35" t="s">
        <v>192</v>
      </c>
      <c r="Q180" s="38"/>
    </row>
    <row r="181" spans="1:17" x14ac:dyDescent="0.25">
      <c r="A181" s="35" t="s">
        <v>541</v>
      </c>
      <c r="B181" s="36">
        <v>9</v>
      </c>
      <c r="C181" s="36">
        <f t="shared" si="2"/>
        <v>30</v>
      </c>
      <c r="D181" s="36" t="s">
        <v>185</v>
      </c>
      <c r="E181" s="36" t="s">
        <v>173</v>
      </c>
      <c r="F181" s="37">
        <v>7</v>
      </c>
      <c r="G181" s="36" t="s">
        <v>217</v>
      </c>
      <c r="H181" s="36" t="s">
        <v>174</v>
      </c>
      <c r="I181" s="36" t="s">
        <v>7</v>
      </c>
      <c r="J181" s="36" t="s">
        <v>166</v>
      </c>
      <c r="K181" s="36" t="s">
        <v>233</v>
      </c>
      <c r="L181" s="36" t="s">
        <v>168</v>
      </c>
      <c r="M181" s="36"/>
      <c r="N181" s="35" t="s">
        <v>185</v>
      </c>
      <c r="O181" s="35" t="s">
        <v>179</v>
      </c>
      <c r="P181" s="35" t="s">
        <v>169</v>
      </c>
      <c r="Q181" s="38" t="s">
        <v>542</v>
      </c>
    </row>
    <row r="182" spans="1:17" x14ac:dyDescent="0.25">
      <c r="A182" s="35" t="s">
        <v>543</v>
      </c>
      <c r="B182" s="36">
        <v>9</v>
      </c>
      <c r="C182" s="36">
        <f t="shared" si="2"/>
        <v>30</v>
      </c>
      <c r="D182" s="36" t="s">
        <v>252</v>
      </c>
      <c r="E182" s="36" t="s">
        <v>173</v>
      </c>
      <c r="F182" s="37">
        <v>6</v>
      </c>
      <c r="G182" s="36" t="s">
        <v>217</v>
      </c>
      <c r="H182" s="36" t="s">
        <v>174</v>
      </c>
      <c r="I182" s="36" t="s">
        <v>7</v>
      </c>
      <c r="J182" s="36" t="s">
        <v>195</v>
      </c>
      <c r="K182" s="36" t="s">
        <v>159</v>
      </c>
      <c r="L182" s="36" t="s">
        <v>200</v>
      </c>
      <c r="M182" s="36"/>
      <c r="N182" s="35" t="s">
        <v>252</v>
      </c>
      <c r="O182" s="35" t="s">
        <v>179</v>
      </c>
      <c r="P182" s="35" t="s">
        <v>179</v>
      </c>
      <c r="Q182" s="38" t="s">
        <v>544</v>
      </c>
    </row>
    <row r="183" spans="1:17" x14ac:dyDescent="0.25">
      <c r="A183" s="35" t="s">
        <v>545</v>
      </c>
      <c r="B183" s="36">
        <v>9</v>
      </c>
      <c r="C183" s="36">
        <f t="shared" si="2"/>
        <v>30</v>
      </c>
      <c r="D183" s="36" t="s">
        <v>178</v>
      </c>
      <c r="E183" s="36" t="s">
        <v>173</v>
      </c>
      <c r="F183" s="37">
        <v>6</v>
      </c>
      <c r="G183" s="36" t="s">
        <v>159</v>
      </c>
      <c r="H183" s="36" t="s">
        <v>206</v>
      </c>
      <c r="I183" s="36" t="s">
        <v>175</v>
      </c>
      <c r="J183" s="36" t="s">
        <v>5</v>
      </c>
      <c r="K183" s="36" t="s">
        <v>205</v>
      </c>
      <c r="L183" s="36" t="s">
        <v>189</v>
      </c>
      <c r="M183" s="36"/>
      <c r="N183" s="35" t="s">
        <v>178</v>
      </c>
      <c r="O183" s="35" t="s">
        <v>179</v>
      </c>
      <c r="P183" s="35" t="s">
        <v>192</v>
      </c>
      <c r="Q183" s="38"/>
    </row>
    <row r="184" spans="1:17" x14ac:dyDescent="0.25">
      <c r="A184" s="35" t="s">
        <v>546</v>
      </c>
      <c r="B184" s="36">
        <v>3</v>
      </c>
      <c r="C184" s="36">
        <f t="shared" si="2"/>
        <v>2</v>
      </c>
      <c r="D184" s="36" t="s">
        <v>252</v>
      </c>
      <c r="E184" s="36" t="s">
        <v>173</v>
      </c>
      <c r="F184" s="37">
        <v>2</v>
      </c>
      <c r="G184" s="36" t="s">
        <v>165</v>
      </c>
      <c r="H184" s="36" t="s">
        <v>194</v>
      </c>
      <c r="I184" s="36" t="s">
        <v>7</v>
      </c>
      <c r="J184" s="36" t="s">
        <v>448</v>
      </c>
      <c r="K184" s="36" t="s">
        <v>159</v>
      </c>
      <c r="L184" s="36" t="s">
        <v>168</v>
      </c>
      <c r="M184" s="36"/>
      <c r="N184" s="35" t="s">
        <v>252</v>
      </c>
      <c r="O184" s="35" t="s">
        <v>169</v>
      </c>
      <c r="P184" s="35" t="s">
        <v>191</v>
      </c>
      <c r="Q184" s="38" t="s">
        <v>547</v>
      </c>
    </row>
    <row r="185" spans="1:17" x14ac:dyDescent="0.25">
      <c r="A185" s="35" t="s">
        <v>548</v>
      </c>
      <c r="B185" s="36">
        <v>3</v>
      </c>
      <c r="C185" s="36">
        <f t="shared" si="2"/>
        <v>2</v>
      </c>
      <c r="D185" s="36" t="s">
        <v>190</v>
      </c>
      <c r="E185" s="36" t="s">
        <v>173</v>
      </c>
      <c r="F185" s="37">
        <v>2</v>
      </c>
      <c r="G185" s="36" t="s">
        <v>165</v>
      </c>
      <c r="H185" s="36" t="s">
        <v>206</v>
      </c>
      <c r="I185" s="36" t="s">
        <v>8</v>
      </c>
      <c r="J185" s="36" t="s">
        <v>166</v>
      </c>
      <c r="K185" s="36" t="s">
        <v>196</v>
      </c>
      <c r="L185" s="36" t="s">
        <v>189</v>
      </c>
      <c r="M185" s="36"/>
      <c r="N185" s="35" t="s">
        <v>190</v>
      </c>
      <c r="O185" s="35" t="s">
        <v>169</v>
      </c>
      <c r="P185" s="35" t="s">
        <v>163</v>
      </c>
      <c r="Q185" s="38"/>
    </row>
    <row r="186" spans="1:17" x14ac:dyDescent="0.25">
      <c r="A186" s="35" t="s">
        <v>549</v>
      </c>
      <c r="B186" s="36">
        <v>5</v>
      </c>
      <c r="C186" s="36">
        <f t="shared" si="2"/>
        <v>5</v>
      </c>
      <c r="D186" s="36" t="s">
        <v>208</v>
      </c>
      <c r="E186" s="36" t="s">
        <v>214</v>
      </c>
      <c r="F186" s="37">
        <v>3</v>
      </c>
      <c r="G186" s="36" t="s">
        <v>217</v>
      </c>
      <c r="H186" s="36" t="s">
        <v>5</v>
      </c>
      <c r="I186" s="36" t="s">
        <v>8</v>
      </c>
      <c r="J186" s="36" t="s">
        <v>244</v>
      </c>
      <c r="K186" s="36" t="s">
        <v>159</v>
      </c>
      <c r="L186" s="36" t="s">
        <v>189</v>
      </c>
      <c r="M186" s="36"/>
      <c r="N186" s="35" t="s">
        <v>208</v>
      </c>
      <c r="O186" s="35" t="s">
        <v>163</v>
      </c>
      <c r="P186" s="35" t="s">
        <v>192</v>
      </c>
      <c r="Q186" s="38"/>
    </row>
    <row r="187" spans="1:17" x14ac:dyDescent="0.25">
      <c r="A187" s="35" t="s">
        <v>550</v>
      </c>
      <c r="B187" s="36">
        <v>10</v>
      </c>
      <c r="C187" s="36">
        <f t="shared" si="2"/>
        <v>40</v>
      </c>
      <c r="D187" s="36" t="s">
        <v>208</v>
      </c>
      <c r="E187" s="36" t="s">
        <v>173</v>
      </c>
      <c r="F187" s="37">
        <v>6</v>
      </c>
      <c r="G187" s="36" t="s">
        <v>217</v>
      </c>
      <c r="H187" s="36" t="s">
        <v>5</v>
      </c>
      <c r="I187" s="36" t="s">
        <v>175</v>
      </c>
      <c r="J187" s="36" t="s">
        <v>202</v>
      </c>
      <c r="K187" s="36" t="s">
        <v>390</v>
      </c>
      <c r="L187" s="36" t="s">
        <v>189</v>
      </c>
      <c r="M187" s="36"/>
      <c r="N187" s="35" t="s">
        <v>208</v>
      </c>
      <c r="O187" s="35" t="s">
        <v>163</v>
      </c>
      <c r="P187" s="35" t="s">
        <v>163</v>
      </c>
      <c r="Q187" s="38" t="s">
        <v>396</v>
      </c>
    </row>
    <row r="188" spans="1:17" x14ac:dyDescent="0.25">
      <c r="A188" s="35" t="s">
        <v>551</v>
      </c>
      <c r="B188" s="36">
        <v>8</v>
      </c>
      <c r="C188" s="36">
        <f t="shared" si="2"/>
        <v>20</v>
      </c>
      <c r="D188" s="36" t="s">
        <v>222</v>
      </c>
      <c r="E188" s="36" t="s">
        <v>173</v>
      </c>
      <c r="F188" s="37">
        <v>4</v>
      </c>
      <c r="G188" s="36" t="s">
        <v>217</v>
      </c>
      <c r="H188" s="36" t="s">
        <v>273</v>
      </c>
      <c r="I188" s="36" t="s">
        <v>175</v>
      </c>
      <c r="J188" s="36" t="s">
        <v>239</v>
      </c>
      <c r="K188" s="36" t="s">
        <v>312</v>
      </c>
      <c r="L188" s="36" t="s">
        <v>189</v>
      </c>
      <c r="M188" s="36"/>
      <c r="N188" s="35" t="s">
        <v>222</v>
      </c>
      <c r="O188" s="35" t="s">
        <v>163</v>
      </c>
      <c r="P188" s="35" t="s">
        <v>163</v>
      </c>
      <c r="Q188" s="38" t="s">
        <v>552</v>
      </c>
    </row>
    <row r="189" spans="1:17" x14ac:dyDescent="0.25">
      <c r="A189" s="35" t="s">
        <v>553</v>
      </c>
      <c r="B189" s="36">
        <v>7</v>
      </c>
      <c r="C189" s="36">
        <f t="shared" si="2"/>
        <v>15</v>
      </c>
      <c r="D189" s="36" t="s">
        <v>178</v>
      </c>
      <c r="E189" s="36" t="s">
        <v>173</v>
      </c>
      <c r="F189" s="37">
        <v>4</v>
      </c>
      <c r="G189" s="36" t="s">
        <v>217</v>
      </c>
      <c r="H189" s="36" t="s">
        <v>229</v>
      </c>
      <c r="I189" s="36" t="s">
        <v>175</v>
      </c>
      <c r="J189" s="36" t="s">
        <v>269</v>
      </c>
      <c r="K189" s="36" t="s">
        <v>270</v>
      </c>
      <c r="L189" s="36" t="s">
        <v>189</v>
      </c>
      <c r="M189" s="36"/>
      <c r="N189" s="35" t="s">
        <v>178</v>
      </c>
      <c r="O189" s="35" t="s">
        <v>191</v>
      </c>
      <c r="P189" s="35" t="s">
        <v>163</v>
      </c>
      <c r="Q189" s="38" t="s">
        <v>554</v>
      </c>
    </row>
    <row r="190" spans="1:17" x14ac:dyDescent="0.25">
      <c r="A190" s="35" t="s">
        <v>555</v>
      </c>
      <c r="B190" s="36">
        <v>8</v>
      </c>
      <c r="C190" s="36">
        <f t="shared" si="2"/>
        <v>20</v>
      </c>
      <c r="D190" s="36" t="s">
        <v>208</v>
      </c>
      <c r="E190" s="36" t="s">
        <v>173</v>
      </c>
      <c r="F190" s="37">
        <v>4</v>
      </c>
      <c r="G190" s="36" t="s">
        <v>217</v>
      </c>
      <c r="H190" s="36" t="s">
        <v>194</v>
      </c>
      <c r="I190" s="36" t="s">
        <v>175</v>
      </c>
      <c r="J190" s="36" t="s">
        <v>215</v>
      </c>
      <c r="K190" s="36" t="s">
        <v>390</v>
      </c>
      <c r="L190" s="36" t="s">
        <v>189</v>
      </c>
      <c r="M190" s="36"/>
      <c r="N190" s="35" t="s">
        <v>208</v>
      </c>
      <c r="O190" s="35" t="s">
        <v>169</v>
      </c>
      <c r="P190" s="35" t="s">
        <v>169</v>
      </c>
      <c r="Q190" s="38" t="s">
        <v>556</v>
      </c>
    </row>
    <row r="191" spans="1:17" x14ac:dyDescent="0.25">
      <c r="A191" s="35" t="s">
        <v>557</v>
      </c>
      <c r="B191" s="36">
        <v>2</v>
      </c>
      <c r="C191" s="36">
        <f t="shared" si="2"/>
        <v>1</v>
      </c>
      <c r="D191" s="36" t="s">
        <v>208</v>
      </c>
      <c r="E191" s="36" t="s">
        <v>173</v>
      </c>
      <c r="F191" s="37">
        <v>1</v>
      </c>
      <c r="G191" s="36" t="s">
        <v>156</v>
      </c>
      <c r="H191" s="36" t="s">
        <v>194</v>
      </c>
      <c r="I191" s="36" t="s">
        <v>175</v>
      </c>
      <c r="J191" s="36" t="s">
        <v>492</v>
      </c>
      <c r="K191" s="36" t="s">
        <v>165</v>
      </c>
      <c r="L191" s="36" t="s">
        <v>189</v>
      </c>
      <c r="M191" s="36"/>
      <c r="N191" s="35" t="s">
        <v>208</v>
      </c>
      <c r="O191" s="35" t="s">
        <v>169</v>
      </c>
      <c r="P191" s="35" t="s">
        <v>169</v>
      </c>
      <c r="Q191" s="38"/>
    </row>
    <row r="192" spans="1:17" x14ac:dyDescent="0.25">
      <c r="A192" s="35" t="s">
        <v>558</v>
      </c>
      <c r="B192" s="36">
        <v>12</v>
      </c>
      <c r="C192" s="36">
        <f t="shared" si="2"/>
        <v>90</v>
      </c>
      <c r="D192" s="36" t="s">
        <v>208</v>
      </c>
      <c r="E192" s="36" t="s">
        <v>173</v>
      </c>
      <c r="F192" s="37">
        <v>9</v>
      </c>
      <c r="G192" s="36" t="s">
        <v>182</v>
      </c>
      <c r="H192" s="36" t="s">
        <v>194</v>
      </c>
      <c r="I192" s="36" t="s">
        <v>175</v>
      </c>
      <c r="J192" s="36" t="s">
        <v>559</v>
      </c>
      <c r="K192" s="36" t="s">
        <v>184</v>
      </c>
      <c r="L192" s="36" t="s">
        <v>189</v>
      </c>
      <c r="M192" s="36"/>
      <c r="N192" s="35" t="s">
        <v>208</v>
      </c>
      <c r="O192" s="35" t="s">
        <v>169</v>
      </c>
      <c r="P192" s="35" t="s">
        <v>169</v>
      </c>
      <c r="Q192" s="38"/>
    </row>
    <row r="193" spans="1:19" x14ac:dyDescent="0.25">
      <c r="A193" s="35" t="s">
        <v>560</v>
      </c>
      <c r="B193" s="36">
        <v>8</v>
      </c>
      <c r="C193" s="36">
        <f t="shared" si="2"/>
        <v>20</v>
      </c>
      <c r="D193" s="36" t="s">
        <v>208</v>
      </c>
      <c r="E193" s="36" t="s">
        <v>173</v>
      </c>
      <c r="F193" s="37">
        <v>4</v>
      </c>
      <c r="G193" s="36" t="s">
        <v>217</v>
      </c>
      <c r="H193" s="36" t="s">
        <v>333</v>
      </c>
      <c r="I193" s="36" t="s">
        <v>175</v>
      </c>
      <c r="J193" s="36" t="s">
        <v>5</v>
      </c>
      <c r="K193" s="36" t="s">
        <v>334</v>
      </c>
      <c r="L193" s="36" t="s">
        <v>168</v>
      </c>
      <c r="M193" s="36"/>
      <c r="N193" s="35" t="s">
        <v>208</v>
      </c>
      <c r="O193" s="35" t="s">
        <v>169</v>
      </c>
      <c r="P193" s="35" t="s">
        <v>162</v>
      </c>
      <c r="Q193" s="38" t="s">
        <v>561</v>
      </c>
    </row>
    <row r="194" spans="1:19" x14ac:dyDescent="0.25">
      <c r="A194" s="35" t="s">
        <v>562</v>
      </c>
      <c r="B194" s="36">
        <v>8</v>
      </c>
      <c r="C194" s="36">
        <f t="shared" si="2"/>
        <v>20</v>
      </c>
      <c r="D194" s="36" t="s">
        <v>178</v>
      </c>
      <c r="E194" s="36" t="s">
        <v>173</v>
      </c>
      <c r="F194" s="37">
        <v>4</v>
      </c>
      <c r="G194" s="36" t="s">
        <v>217</v>
      </c>
      <c r="H194" s="36" t="s">
        <v>224</v>
      </c>
      <c r="I194" s="36" t="s">
        <v>175</v>
      </c>
      <c r="J194" s="36" t="s">
        <v>166</v>
      </c>
      <c r="K194" s="36" t="s">
        <v>312</v>
      </c>
      <c r="L194" s="36" t="s">
        <v>168</v>
      </c>
      <c r="M194" s="36"/>
      <c r="N194" s="35" t="s">
        <v>178</v>
      </c>
      <c r="O194" s="35" t="s">
        <v>192</v>
      </c>
      <c r="P194" s="35" t="s">
        <v>169</v>
      </c>
      <c r="Q194" s="38" t="s">
        <v>563</v>
      </c>
    </row>
    <row r="195" spans="1:19" x14ac:dyDescent="0.25">
      <c r="A195" s="35" t="s">
        <v>564</v>
      </c>
      <c r="B195" s="36">
        <v>7</v>
      </c>
      <c r="C195" s="36">
        <f t="shared" ref="C195:C255" si="3">IF(OR(B195=1,B195=2),1,IF(B195=3,2,IF(B195=4,3,IF(B195=5,5,IF(B195=6,10,IF(B195=7,15,IF(B195=8,20,IF(B195=9,30,IF(B195=10,40,IF(B195=11,60,90))))))))))</f>
        <v>15</v>
      </c>
      <c r="D195" s="36" t="s">
        <v>222</v>
      </c>
      <c r="E195" s="36" t="s">
        <v>173</v>
      </c>
      <c r="F195" s="37" t="s">
        <v>565</v>
      </c>
      <c r="G195" s="36" t="s">
        <v>217</v>
      </c>
      <c r="H195" s="36" t="s">
        <v>5</v>
      </c>
      <c r="I195" s="36" t="s">
        <v>175</v>
      </c>
      <c r="J195" s="36" t="s">
        <v>244</v>
      </c>
      <c r="K195" s="36" t="s">
        <v>188</v>
      </c>
      <c r="L195" s="36" t="s">
        <v>168</v>
      </c>
      <c r="M195" s="36"/>
      <c r="N195" s="35" t="s">
        <v>222</v>
      </c>
      <c r="O195" s="35" t="s">
        <v>180</v>
      </c>
      <c r="P195" s="35" t="s">
        <v>179</v>
      </c>
      <c r="Q195" s="38" t="s">
        <v>566</v>
      </c>
    </row>
    <row r="196" spans="1:19" x14ac:dyDescent="0.25">
      <c r="A196" s="35" t="s">
        <v>567</v>
      </c>
      <c r="B196" s="36">
        <v>8</v>
      </c>
      <c r="C196" s="36">
        <f t="shared" si="3"/>
        <v>20</v>
      </c>
      <c r="D196" s="36" t="s">
        <v>161</v>
      </c>
      <c r="E196" s="36" t="s">
        <v>173</v>
      </c>
      <c r="F196" s="37" t="s">
        <v>498</v>
      </c>
      <c r="G196" s="36" t="s">
        <v>165</v>
      </c>
      <c r="H196" s="36" t="s">
        <v>157</v>
      </c>
      <c r="I196" s="36" t="s">
        <v>8</v>
      </c>
      <c r="J196" s="36" t="s">
        <v>450</v>
      </c>
      <c r="K196" s="36" t="s">
        <v>382</v>
      </c>
      <c r="L196" s="36" t="s">
        <v>168</v>
      </c>
      <c r="M196" s="36"/>
      <c r="N196" s="35" t="s">
        <v>161</v>
      </c>
      <c r="O196" s="35" t="s">
        <v>179</v>
      </c>
      <c r="P196" s="35" t="s">
        <v>163</v>
      </c>
      <c r="Q196" s="38" t="s">
        <v>568</v>
      </c>
    </row>
    <row r="197" spans="1:19" x14ac:dyDescent="0.25">
      <c r="A197" s="35" t="s">
        <v>569</v>
      </c>
      <c r="B197" s="36">
        <v>2</v>
      </c>
      <c r="C197" s="36">
        <f t="shared" si="3"/>
        <v>1</v>
      </c>
      <c r="D197" s="36" t="s">
        <v>208</v>
      </c>
      <c r="E197" s="36" t="s">
        <v>173</v>
      </c>
      <c r="F197" s="37">
        <v>1</v>
      </c>
      <c r="G197" s="36" t="s">
        <v>165</v>
      </c>
      <c r="H197" s="36" t="s">
        <v>206</v>
      </c>
      <c r="I197" s="36" t="s">
        <v>175</v>
      </c>
      <c r="J197" s="36" t="s">
        <v>176</v>
      </c>
      <c r="K197" s="36" t="s">
        <v>249</v>
      </c>
      <c r="L197" s="36" t="s">
        <v>168</v>
      </c>
      <c r="M197" s="36"/>
      <c r="N197" s="35" t="s">
        <v>208</v>
      </c>
      <c r="O197" s="35" t="s">
        <v>180</v>
      </c>
      <c r="P197" s="35" t="s">
        <v>235</v>
      </c>
      <c r="Q197" s="38" t="s">
        <v>570</v>
      </c>
    </row>
    <row r="198" spans="1:19" x14ac:dyDescent="0.25">
      <c r="A198" s="35" t="s">
        <v>571</v>
      </c>
      <c r="B198" s="36">
        <v>3</v>
      </c>
      <c r="C198" s="36">
        <f t="shared" si="3"/>
        <v>2</v>
      </c>
      <c r="D198" s="36" t="s">
        <v>208</v>
      </c>
      <c r="E198" s="36" t="s">
        <v>173</v>
      </c>
      <c r="F198" s="37">
        <v>2</v>
      </c>
      <c r="G198" s="36" t="s">
        <v>165</v>
      </c>
      <c r="H198" s="36" t="s">
        <v>206</v>
      </c>
      <c r="I198" s="36" t="s">
        <v>175</v>
      </c>
      <c r="J198" s="36" t="s">
        <v>176</v>
      </c>
      <c r="K198" s="36">
        <v>0</v>
      </c>
      <c r="L198" s="36" t="s">
        <v>168</v>
      </c>
      <c r="M198" s="36"/>
      <c r="N198" s="35" t="s">
        <v>208</v>
      </c>
      <c r="O198" s="35" t="s">
        <v>179</v>
      </c>
      <c r="P198" s="35" t="s">
        <v>235</v>
      </c>
      <c r="Q198" s="38" t="s">
        <v>572</v>
      </c>
    </row>
    <row r="199" spans="1:19" s="42" customFormat="1" x14ac:dyDescent="0.25">
      <c r="A199" s="38" t="s">
        <v>573</v>
      </c>
      <c r="B199" s="40">
        <v>5</v>
      </c>
      <c r="C199" s="36">
        <f t="shared" si="3"/>
        <v>5</v>
      </c>
      <c r="D199" s="40" t="s">
        <v>178</v>
      </c>
      <c r="E199" s="40" t="s">
        <v>173</v>
      </c>
      <c r="F199" s="41" t="s">
        <v>574</v>
      </c>
      <c r="G199" s="40" t="s">
        <v>205</v>
      </c>
      <c r="H199" s="40" t="s">
        <v>206</v>
      </c>
      <c r="I199" s="40" t="s">
        <v>175</v>
      </c>
      <c r="J199" s="40" t="s">
        <v>176</v>
      </c>
      <c r="K199" s="40" t="s">
        <v>159</v>
      </c>
      <c r="L199" s="40" t="s">
        <v>168</v>
      </c>
      <c r="M199" s="40"/>
      <c r="N199" s="38" t="s">
        <v>178</v>
      </c>
      <c r="O199" s="38" t="s">
        <v>179</v>
      </c>
      <c r="P199" s="38" t="s">
        <v>180</v>
      </c>
      <c r="Q199" s="38" t="s">
        <v>575</v>
      </c>
    </row>
    <row r="200" spans="1:19" x14ac:dyDescent="0.25">
      <c r="A200" s="35" t="s">
        <v>576</v>
      </c>
      <c r="B200" s="36">
        <v>3</v>
      </c>
      <c r="C200" s="36">
        <f t="shared" si="3"/>
        <v>2</v>
      </c>
      <c r="D200" s="36" t="s">
        <v>222</v>
      </c>
      <c r="E200" s="36" t="s">
        <v>173</v>
      </c>
      <c r="F200" s="37">
        <v>2</v>
      </c>
      <c r="G200" s="36" t="s">
        <v>159</v>
      </c>
      <c r="H200" s="36" t="s">
        <v>224</v>
      </c>
      <c r="I200" s="36" t="s">
        <v>175</v>
      </c>
      <c r="J200" s="36" t="s">
        <v>5</v>
      </c>
      <c r="K200" s="36" t="s">
        <v>249</v>
      </c>
      <c r="L200" s="36" t="s">
        <v>168</v>
      </c>
      <c r="M200" s="36"/>
      <c r="N200" s="35" t="s">
        <v>222</v>
      </c>
      <c r="O200" s="35" t="s">
        <v>179</v>
      </c>
      <c r="P200" s="35" t="s">
        <v>169</v>
      </c>
      <c r="Q200" s="38" t="s">
        <v>577</v>
      </c>
    </row>
    <row r="201" spans="1:19" x14ac:dyDescent="0.25">
      <c r="A201" s="35" t="s">
        <v>578</v>
      </c>
      <c r="B201" s="36">
        <v>12</v>
      </c>
      <c r="C201" s="36">
        <f t="shared" si="3"/>
        <v>90</v>
      </c>
      <c r="D201" s="36" t="s">
        <v>161</v>
      </c>
      <c r="E201" s="36" t="s">
        <v>173</v>
      </c>
      <c r="F201" s="37">
        <v>9</v>
      </c>
      <c r="G201" s="36" t="s">
        <v>579</v>
      </c>
      <c r="H201" s="36" t="s">
        <v>224</v>
      </c>
      <c r="I201" s="36" t="s">
        <v>7</v>
      </c>
      <c r="J201" s="36" t="s">
        <v>219</v>
      </c>
      <c r="K201" s="36" t="s">
        <v>177</v>
      </c>
      <c r="L201" s="36" t="s">
        <v>168</v>
      </c>
      <c r="M201" s="36"/>
      <c r="N201" s="35" t="s">
        <v>161</v>
      </c>
      <c r="O201" s="35" t="s">
        <v>179</v>
      </c>
      <c r="P201" s="35" t="s">
        <v>162</v>
      </c>
      <c r="Q201" s="38" t="s">
        <v>580</v>
      </c>
    </row>
    <row r="202" spans="1:19" x14ac:dyDescent="0.25">
      <c r="A202" s="35" t="s">
        <v>581</v>
      </c>
      <c r="B202" s="36">
        <v>7</v>
      </c>
      <c r="C202" s="36">
        <f t="shared" si="3"/>
        <v>15</v>
      </c>
      <c r="D202" s="36" t="s">
        <v>252</v>
      </c>
      <c r="E202" s="36" t="s">
        <v>173</v>
      </c>
      <c r="F202" s="37">
        <v>4</v>
      </c>
      <c r="G202" s="36" t="s">
        <v>205</v>
      </c>
      <c r="H202" s="36" t="s">
        <v>5</v>
      </c>
      <c r="I202" s="36" t="s">
        <v>7</v>
      </c>
      <c r="J202" s="36" t="s">
        <v>244</v>
      </c>
      <c r="K202" s="36" t="s">
        <v>177</v>
      </c>
      <c r="L202" s="36" t="s">
        <v>168</v>
      </c>
      <c r="M202" s="36"/>
      <c r="N202" s="35" t="s">
        <v>252</v>
      </c>
      <c r="O202" s="35" t="s">
        <v>169</v>
      </c>
      <c r="P202" s="35" t="s">
        <v>169</v>
      </c>
      <c r="Q202" s="38" t="s">
        <v>582</v>
      </c>
    </row>
    <row r="203" spans="1:19" x14ac:dyDescent="0.25">
      <c r="A203" s="35" t="s">
        <v>583</v>
      </c>
      <c r="B203" s="36">
        <v>5</v>
      </c>
      <c r="C203" s="36">
        <f t="shared" si="3"/>
        <v>5</v>
      </c>
      <c r="D203" s="36" t="s">
        <v>178</v>
      </c>
      <c r="E203" s="36" t="s">
        <v>173</v>
      </c>
      <c r="F203" s="37">
        <v>2</v>
      </c>
      <c r="G203" s="36" t="s">
        <v>165</v>
      </c>
      <c r="H203" s="36" t="s">
        <v>206</v>
      </c>
      <c r="I203" s="36" t="s">
        <v>175</v>
      </c>
      <c r="J203" s="36" t="s">
        <v>176</v>
      </c>
      <c r="K203" s="36" t="s">
        <v>159</v>
      </c>
      <c r="L203" s="36" t="s">
        <v>160</v>
      </c>
      <c r="M203" s="36"/>
      <c r="N203" s="35" t="s">
        <v>178</v>
      </c>
      <c r="O203" s="35" t="s">
        <v>169</v>
      </c>
      <c r="P203" s="35" t="s">
        <v>235</v>
      </c>
      <c r="Q203" s="38"/>
    </row>
    <row r="204" spans="1:19" x14ac:dyDescent="0.25">
      <c r="A204" s="35" t="s">
        <v>584</v>
      </c>
      <c r="B204" s="36">
        <v>8</v>
      </c>
      <c r="C204" s="36">
        <f t="shared" si="3"/>
        <v>20</v>
      </c>
      <c r="D204" s="36" t="s">
        <v>185</v>
      </c>
      <c r="E204" s="36" t="s">
        <v>214</v>
      </c>
      <c r="F204" s="37" t="s">
        <v>270</v>
      </c>
      <c r="G204" s="36" t="s">
        <v>156</v>
      </c>
      <c r="H204" s="36" t="s">
        <v>5</v>
      </c>
      <c r="I204" s="36" t="s">
        <v>8</v>
      </c>
      <c r="J204" s="36" t="s">
        <v>244</v>
      </c>
      <c r="K204" s="36" t="s">
        <v>159</v>
      </c>
      <c r="L204" s="36" t="s">
        <v>168</v>
      </c>
      <c r="M204" s="36"/>
      <c r="N204" s="35" t="s">
        <v>185</v>
      </c>
      <c r="O204" s="35" t="s">
        <v>192</v>
      </c>
      <c r="P204" s="35" t="s">
        <v>179</v>
      </c>
      <c r="Q204" s="38"/>
    </row>
    <row r="205" spans="1:19" x14ac:dyDescent="0.25">
      <c r="A205" s="35" t="s">
        <v>585</v>
      </c>
      <c r="B205" s="36">
        <v>2</v>
      </c>
      <c r="C205" s="36">
        <f t="shared" si="3"/>
        <v>1</v>
      </c>
      <c r="D205" s="36" t="s">
        <v>252</v>
      </c>
      <c r="E205" s="36" t="s">
        <v>154</v>
      </c>
      <c r="F205" s="37">
        <v>1</v>
      </c>
      <c r="G205" s="36" t="s">
        <v>156</v>
      </c>
      <c r="H205" s="36" t="s">
        <v>333</v>
      </c>
      <c r="I205" s="36" t="s">
        <v>8</v>
      </c>
      <c r="J205" s="36" t="s">
        <v>244</v>
      </c>
      <c r="K205" s="36" t="s">
        <v>297</v>
      </c>
      <c r="L205" s="36" t="s">
        <v>168</v>
      </c>
      <c r="M205" s="36"/>
      <c r="N205" s="35" t="s">
        <v>252</v>
      </c>
      <c r="O205" s="35" t="s">
        <v>162</v>
      </c>
      <c r="P205" s="35" t="s">
        <v>169</v>
      </c>
      <c r="Q205" s="38"/>
    </row>
    <row r="206" spans="1:19" x14ac:dyDescent="0.25">
      <c r="A206" s="62" t="s">
        <v>707</v>
      </c>
      <c r="B206" s="36">
        <v>7</v>
      </c>
      <c r="C206" s="36">
        <f t="shared" si="3"/>
        <v>15</v>
      </c>
      <c r="D206" s="64" t="s">
        <v>706</v>
      </c>
      <c r="E206" s="64" t="s">
        <v>836</v>
      </c>
      <c r="F206" s="37">
        <v>2</v>
      </c>
      <c r="G206" s="36" t="s">
        <v>205</v>
      </c>
      <c r="H206" s="36" t="s">
        <v>5</v>
      </c>
      <c r="I206" s="36" t="s">
        <v>7</v>
      </c>
      <c r="J206" s="36" t="s">
        <v>448</v>
      </c>
      <c r="K206" s="36">
        <v>0</v>
      </c>
      <c r="L206" s="35"/>
      <c r="N206" s="58" t="s">
        <v>190</v>
      </c>
      <c r="O206" s="58" t="s">
        <v>179</v>
      </c>
      <c r="P206" s="58" t="s">
        <v>169</v>
      </c>
      <c r="Q206" s="58" t="s">
        <v>708</v>
      </c>
      <c r="R206" s="35"/>
      <c r="S206" s="62"/>
    </row>
    <row r="207" spans="1:19" x14ac:dyDescent="0.25">
      <c r="A207" s="62" t="s">
        <v>709</v>
      </c>
      <c r="B207" s="36">
        <v>1</v>
      </c>
      <c r="C207" s="36">
        <f t="shared" si="3"/>
        <v>1</v>
      </c>
      <c r="D207" s="64" t="s">
        <v>706</v>
      </c>
      <c r="E207" s="64" t="s">
        <v>836</v>
      </c>
      <c r="F207" s="36">
        <v>0</v>
      </c>
      <c r="G207" s="36" t="s">
        <v>205</v>
      </c>
      <c r="H207" s="36" t="s">
        <v>5</v>
      </c>
      <c r="I207" s="36" t="s">
        <v>7</v>
      </c>
      <c r="J207" s="36" t="s">
        <v>311</v>
      </c>
      <c r="K207" s="36" t="s">
        <v>177</v>
      </c>
      <c r="L207" s="35"/>
      <c r="N207" s="58" t="s">
        <v>190</v>
      </c>
      <c r="O207" s="58" t="s">
        <v>169</v>
      </c>
      <c r="P207" s="58" t="s">
        <v>169</v>
      </c>
      <c r="Q207" s="58" t="s">
        <v>710</v>
      </c>
      <c r="R207" s="35"/>
      <c r="S207" s="62"/>
    </row>
    <row r="208" spans="1:19" x14ac:dyDescent="0.25">
      <c r="A208" s="62" t="s">
        <v>711</v>
      </c>
      <c r="B208" s="36">
        <v>3</v>
      </c>
      <c r="C208" s="36">
        <f t="shared" si="3"/>
        <v>2</v>
      </c>
      <c r="D208" s="64" t="s">
        <v>706</v>
      </c>
      <c r="E208" s="64" t="s">
        <v>836</v>
      </c>
      <c r="F208" s="36">
        <v>2</v>
      </c>
      <c r="G208" s="36" t="s">
        <v>156</v>
      </c>
      <c r="H208" s="36" t="s">
        <v>5</v>
      </c>
      <c r="I208" s="36" t="s">
        <v>7</v>
      </c>
      <c r="J208" s="36" t="s">
        <v>311</v>
      </c>
      <c r="K208" s="36" t="s">
        <v>712</v>
      </c>
      <c r="L208" s="35"/>
      <c r="N208" s="58" t="s">
        <v>161</v>
      </c>
      <c r="O208" s="58" t="s">
        <v>169</v>
      </c>
      <c r="P208" s="58" t="s">
        <v>169</v>
      </c>
      <c r="Q208" s="58" t="s">
        <v>710</v>
      </c>
      <c r="R208" s="35"/>
      <c r="S208" s="62"/>
    </row>
    <row r="209" spans="1:19" x14ac:dyDescent="0.25">
      <c r="A209" s="62" t="s">
        <v>713</v>
      </c>
      <c r="B209" s="36">
        <v>10</v>
      </c>
      <c r="C209" s="36">
        <f t="shared" si="3"/>
        <v>40</v>
      </c>
      <c r="D209" s="64" t="s">
        <v>706</v>
      </c>
      <c r="E209" s="64" t="s">
        <v>836</v>
      </c>
      <c r="F209" s="36">
        <v>2</v>
      </c>
      <c r="G209" s="36" t="s">
        <v>205</v>
      </c>
      <c r="H209" s="36" t="s">
        <v>5</v>
      </c>
      <c r="I209" s="36" t="s">
        <v>7</v>
      </c>
      <c r="J209" s="36" t="s">
        <v>448</v>
      </c>
      <c r="K209" s="36" t="s">
        <v>159</v>
      </c>
      <c r="L209" s="35"/>
      <c r="N209" s="58" t="s">
        <v>161</v>
      </c>
      <c r="O209" s="58" t="s">
        <v>180</v>
      </c>
      <c r="P209" s="58" t="s">
        <v>163</v>
      </c>
      <c r="Q209" s="58" t="s">
        <v>708</v>
      </c>
      <c r="R209" s="35"/>
      <c r="S209" s="62"/>
    </row>
    <row r="210" spans="1:19" x14ac:dyDescent="0.25">
      <c r="A210" s="62" t="s">
        <v>714</v>
      </c>
      <c r="B210" s="36">
        <v>9</v>
      </c>
      <c r="C210" s="36">
        <f t="shared" si="3"/>
        <v>30</v>
      </c>
      <c r="D210" s="64" t="s">
        <v>706</v>
      </c>
      <c r="E210" s="64" t="s">
        <v>836</v>
      </c>
      <c r="F210" s="36">
        <v>4</v>
      </c>
      <c r="G210" s="36" t="s">
        <v>205</v>
      </c>
      <c r="H210" s="36" t="s">
        <v>5</v>
      </c>
      <c r="I210" s="36" t="s">
        <v>7</v>
      </c>
      <c r="J210" s="36" t="s">
        <v>715</v>
      </c>
      <c r="K210" s="36" t="s">
        <v>205</v>
      </c>
      <c r="L210" s="35"/>
      <c r="N210" s="58" t="s">
        <v>161</v>
      </c>
      <c r="O210" s="58" t="s">
        <v>191</v>
      </c>
      <c r="P210" s="58" t="s">
        <v>163</v>
      </c>
      <c r="Q210" s="58" t="s">
        <v>716</v>
      </c>
      <c r="R210" s="35"/>
      <c r="S210" s="62"/>
    </row>
    <row r="211" spans="1:19" x14ac:dyDescent="0.25">
      <c r="A211" s="62" t="s">
        <v>717</v>
      </c>
      <c r="B211" s="36">
        <v>7</v>
      </c>
      <c r="C211" s="36">
        <f t="shared" si="3"/>
        <v>15</v>
      </c>
      <c r="D211" s="64" t="s">
        <v>706</v>
      </c>
      <c r="E211" s="64" t="s">
        <v>836</v>
      </c>
      <c r="F211" s="36">
        <v>0</v>
      </c>
      <c r="G211" s="36" t="s">
        <v>205</v>
      </c>
      <c r="H211" s="36" t="s">
        <v>174</v>
      </c>
      <c r="I211" s="36" t="s">
        <v>7</v>
      </c>
      <c r="J211" s="36" t="s">
        <v>166</v>
      </c>
      <c r="K211" s="36" t="s">
        <v>233</v>
      </c>
      <c r="L211" s="35"/>
      <c r="N211" s="58" t="s">
        <v>161</v>
      </c>
      <c r="O211" s="58" t="s">
        <v>163</v>
      </c>
      <c r="P211" s="58" t="s">
        <v>163</v>
      </c>
      <c r="Q211" s="58" t="s">
        <v>708</v>
      </c>
      <c r="R211" s="35"/>
      <c r="S211" s="62"/>
    </row>
    <row r="212" spans="1:19" x14ac:dyDescent="0.25">
      <c r="A212" s="62" t="s">
        <v>718</v>
      </c>
      <c r="B212" s="36">
        <v>8</v>
      </c>
      <c r="C212" s="36">
        <f t="shared" si="3"/>
        <v>20</v>
      </c>
      <c r="D212" s="64" t="s">
        <v>706</v>
      </c>
      <c r="E212" s="64" t="s">
        <v>836</v>
      </c>
      <c r="F212" s="36">
        <v>2</v>
      </c>
      <c r="G212" s="36" t="s">
        <v>205</v>
      </c>
      <c r="H212" s="36" t="s">
        <v>5</v>
      </c>
      <c r="I212" s="36" t="s">
        <v>7</v>
      </c>
      <c r="J212" s="36" t="s">
        <v>715</v>
      </c>
      <c r="K212" s="36" t="s">
        <v>205</v>
      </c>
      <c r="L212" s="35"/>
      <c r="N212" s="58" t="s">
        <v>161</v>
      </c>
      <c r="O212" s="58" t="s">
        <v>179</v>
      </c>
      <c r="P212" s="58" t="s">
        <v>163</v>
      </c>
      <c r="Q212" s="58" t="s">
        <v>719</v>
      </c>
      <c r="R212" s="35"/>
      <c r="S212" s="62"/>
    </row>
    <row r="213" spans="1:19" x14ac:dyDescent="0.25">
      <c r="A213" s="62" t="s">
        <v>720</v>
      </c>
      <c r="B213" s="36">
        <v>3</v>
      </c>
      <c r="C213" s="36">
        <f t="shared" si="3"/>
        <v>2</v>
      </c>
      <c r="D213" s="64" t="s">
        <v>706</v>
      </c>
      <c r="E213" s="64" t="s">
        <v>836</v>
      </c>
      <c r="F213" s="36">
        <v>2</v>
      </c>
      <c r="G213" s="36" t="s">
        <v>205</v>
      </c>
      <c r="H213" s="36" t="s">
        <v>5</v>
      </c>
      <c r="I213" s="36" t="s">
        <v>7</v>
      </c>
      <c r="J213" s="36" t="s">
        <v>311</v>
      </c>
      <c r="K213" s="36" t="s">
        <v>167</v>
      </c>
      <c r="L213" s="35"/>
      <c r="N213" s="58" t="s">
        <v>161</v>
      </c>
      <c r="O213" s="58" t="s">
        <v>163</v>
      </c>
      <c r="P213" s="58" t="s">
        <v>163</v>
      </c>
      <c r="Q213" s="58" t="s">
        <v>710</v>
      </c>
      <c r="R213" s="35"/>
      <c r="S213" s="62"/>
    </row>
    <row r="214" spans="1:19" x14ac:dyDescent="0.25">
      <c r="A214" s="62" t="s">
        <v>721</v>
      </c>
      <c r="B214" s="36">
        <v>3</v>
      </c>
      <c r="C214" s="36">
        <f t="shared" si="3"/>
        <v>2</v>
      </c>
      <c r="D214" s="64" t="s">
        <v>706</v>
      </c>
      <c r="E214" s="64" t="s">
        <v>836</v>
      </c>
      <c r="F214" s="36">
        <v>2</v>
      </c>
      <c r="G214" s="36" t="s">
        <v>712</v>
      </c>
      <c r="H214" s="36" t="s">
        <v>5</v>
      </c>
      <c r="I214" s="36" t="s">
        <v>7</v>
      </c>
      <c r="J214" s="36" t="s">
        <v>311</v>
      </c>
      <c r="K214" s="36" t="s">
        <v>233</v>
      </c>
      <c r="L214" s="35"/>
      <c r="N214" s="58" t="s">
        <v>190</v>
      </c>
      <c r="O214" s="58" t="s">
        <v>169</v>
      </c>
      <c r="P214" s="58" t="s">
        <v>169</v>
      </c>
      <c r="Q214" s="58" t="s">
        <v>708</v>
      </c>
      <c r="R214" s="35"/>
      <c r="S214" s="62"/>
    </row>
    <row r="215" spans="1:19" x14ac:dyDescent="0.25">
      <c r="A215" s="62" t="s">
        <v>722</v>
      </c>
      <c r="B215" s="36">
        <v>5</v>
      </c>
      <c r="C215" s="36">
        <f t="shared" si="3"/>
        <v>5</v>
      </c>
      <c r="D215" s="64" t="s">
        <v>706</v>
      </c>
      <c r="E215" s="64" t="s">
        <v>836</v>
      </c>
      <c r="F215" s="36">
        <v>2</v>
      </c>
      <c r="G215" s="36" t="s">
        <v>205</v>
      </c>
      <c r="H215" s="36" t="s">
        <v>5</v>
      </c>
      <c r="I215" s="36" t="s">
        <v>7</v>
      </c>
      <c r="J215" s="36" t="s">
        <v>311</v>
      </c>
      <c r="K215" s="36" t="s">
        <v>205</v>
      </c>
      <c r="L215" s="35"/>
      <c r="N215" s="58" t="s">
        <v>161</v>
      </c>
      <c r="O215" s="58" t="s">
        <v>179</v>
      </c>
      <c r="P215" s="58" t="s">
        <v>192</v>
      </c>
      <c r="Q215" s="58" t="s">
        <v>719</v>
      </c>
      <c r="R215" s="35"/>
      <c r="S215" s="62"/>
    </row>
    <row r="216" spans="1:19" x14ac:dyDescent="0.25">
      <c r="A216" s="62" t="s">
        <v>723</v>
      </c>
      <c r="B216" s="36">
        <v>1</v>
      </c>
      <c r="C216" s="36">
        <f t="shared" si="3"/>
        <v>1</v>
      </c>
      <c r="D216" s="64" t="s">
        <v>706</v>
      </c>
      <c r="E216" s="64" t="s">
        <v>836</v>
      </c>
      <c r="F216" s="36">
        <v>0</v>
      </c>
      <c r="G216" s="36" t="s">
        <v>159</v>
      </c>
      <c r="H216" s="36" t="s">
        <v>5</v>
      </c>
      <c r="I216" s="36" t="s">
        <v>7</v>
      </c>
      <c r="J216" s="36" t="s">
        <v>448</v>
      </c>
      <c r="K216" s="36" t="s">
        <v>177</v>
      </c>
      <c r="L216" s="35"/>
      <c r="N216" s="58" t="s">
        <v>190</v>
      </c>
      <c r="O216" s="58" t="s">
        <v>169</v>
      </c>
      <c r="P216" s="58" t="s">
        <v>169</v>
      </c>
      <c r="Q216" s="58" t="s">
        <v>724</v>
      </c>
      <c r="R216" s="35"/>
      <c r="S216" s="62"/>
    </row>
    <row r="217" spans="1:19" x14ac:dyDescent="0.25">
      <c r="A217" s="62" t="s">
        <v>725</v>
      </c>
      <c r="B217" s="36">
        <v>6</v>
      </c>
      <c r="C217" s="36">
        <f t="shared" si="3"/>
        <v>10</v>
      </c>
      <c r="D217" s="64" t="s">
        <v>706</v>
      </c>
      <c r="E217" s="64" t="s">
        <v>836</v>
      </c>
      <c r="F217" s="36">
        <v>2</v>
      </c>
      <c r="G217" s="36" t="s">
        <v>205</v>
      </c>
      <c r="H217" s="36" t="s">
        <v>5</v>
      </c>
      <c r="I217" s="36" t="s">
        <v>8</v>
      </c>
      <c r="J217" s="36" t="s">
        <v>448</v>
      </c>
      <c r="K217" s="36">
        <v>0</v>
      </c>
      <c r="L217" s="35"/>
      <c r="N217" s="58" t="s">
        <v>190</v>
      </c>
      <c r="O217" s="58" t="s">
        <v>179</v>
      </c>
      <c r="P217" s="58" t="s">
        <v>162</v>
      </c>
      <c r="Q217" s="58" t="s">
        <v>716</v>
      </c>
      <c r="R217" s="35"/>
      <c r="S217" s="62"/>
    </row>
    <row r="218" spans="1:19" x14ac:dyDescent="0.25">
      <c r="A218" s="62" t="s">
        <v>726</v>
      </c>
      <c r="B218" s="36">
        <v>3</v>
      </c>
      <c r="C218" s="36">
        <f t="shared" si="3"/>
        <v>2</v>
      </c>
      <c r="D218" s="64" t="s">
        <v>706</v>
      </c>
      <c r="E218" s="64" t="s">
        <v>836</v>
      </c>
      <c r="F218" s="36">
        <v>2</v>
      </c>
      <c r="G218" s="36" t="s">
        <v>205</v>
      </c>
      <c r="H218" s="36" t="s">
        <v>273</v>
      </c>
      <c r="I218" s="36" t="s">
        <v>7</v>
      </c>
      <c r="J218" s="36" t="s">
        <v>166</v>
      </c>
      <c r="K218" s="36" t="s">
        <v>171</v>
      </c>
      <c r="L218" s="35"/>
      <c r="N218" s="58" t="s">
        <v>161</v>
      </c>
      <c r="O218" s="58" t="s">
        <v>163</v>
      </c>
      <c r="P218" s="58" t="s">
        <v>163</v>
      </c>
      <c r="Q218" s="58" t="s">
        <v>708</v>
      </c>
      <c r="R218" s="35"/>
      <c r="S218" s="62"/>
    </row>
    <row r="219" spans="1:19" x14ac:dyDescent="0.25">
      <c r="A219" s="62" t="s">
        <v>727</v>
      </c>
      <c r="B219" s="36">
        <v>7</v>
      </c>
      <c r="C219" s="36">
        <f t="shared" si="3"/>
        <v>15</v>
      </c>
      <c r="D219" s="64" t="s">
        <v>706</v>
      </c>
      <c r="E219" s="64" t="s">
        <v>836</v>
      </c>
      <c r="F219" s="36">
        <v>2</v>
      </c>
      <c r="G219" s="36" t="s">
        <v>205</v>
      </c>
      <c r="H219" s="36" t="s">
        <v>5</v>
      </c>
      <c r="I219" s="36" t="s">
        <v>7</v>
      </c>
      <c r="J219" s="36" t="s">
        <v>448</v>
      </c>
      <c r="K219" s="36" t="s">
        <v>233</v>
      </c>
      <c r="L219" s="35"/>
      <c r="N219" s="58" t="s">
        <v>190</v>
      </c>
      <c r="O219" s="58" t="s">
        <v>179</v>
      </c>
      <c r="P219" s="58" t="s">
        <v>169</v>
      </c>
      <c r="Q219" s="58" t="s">
        <v>708</v>
      </c>
      <c r="R219" s="35"/>
      <c r="S219" s="62"/>
    </row>
    <row r="220" spans="1:19" x14ac:dyDescent="0.25">
      <c r="A220" s="62" t="s">
        <v>728</v>
      </c>
      <c r="B220" s="36">
        <v>7</v>
      </c>
      <c r="C220" s="36">
        <f t="shared" si="3"/>
        <v>15</v>
      </c>
      <c r="D220" s="64" t="s">
        <v>706</v>
      </c>
      <c r="E220" s="64" t="s">
        <v>836</v>
      </c>
      <c r="F220" s="36">
        <v>4</v>
      </c>
      <c r="G220" s="36" t="s">
        <v>712</v>
      </c>
      <c r="H220" s="36" t="s">
        <v>174</v>
      </c>
      <c r="I220" s="36" t="s">
        <v>7</v>
      </c>
      <c r="J220" s="36" t="s">
        <v>166</v>
      </c>
      <c r="K220" s="36" t="s">
        <v>177</v>
      </c>
      <c r="L220" s="35"/>
      <c r="N220" s="58" t="s">
        <v>190</v>
      </c>
      <c r="O220" s="58" t="s">
        <v>179</v>
      </c>
      <c r="P220" s="58" t="s">
        <v>169</v>
      </c>
      <c r="Q220" s="58" t="s">
        <v>724</v>
      </c>
      <c r="R220" s="35"/>
      <c r="S220" s="62"/>
    </row>
    <row r="221" spans="1:19" x14ac:dyDescent="0.25">
      <c r="A221" s="62" t="s">
        <v>729</v>
      </c>
      <c r="B221" s="36">
        <v>3</v>
      </c>
      <c r="C221" s="36">
        <f t="shared" si="3"/>
        <v>2</v>
      </c>
      <c r="D221" s="64" t="s">
        <v>706</v>
      </c>
      <c r="E221" s="64" t="s">
        <v>836</v>
      </c>
      <c r="F221" s="36">
        <v>2</v>
      </c>
      <c r="G221" s="36" t="s">
        <v>205</v>
      </c>
      <c r="H221" s="36" t="s">
        <v>5</v>
      </c>
      <c r="I221" s="36" t="s">
        <v>7</v>
      </c>
      <c r="J221" s="36" t="s">
        <v>448</v>
      </c>
      <c r="K221" s="36" t="s">
        <v>177</v>
      </c>
      <c r="L221" s="35"/>
      <c r="N221" s="58" t="s">
        <v>190</v>
      </c>
      <c r="O221" s="58" t="s">
        <v>169</v>
      </c>
      <c r="P221" s="58" t="s">
        <v>162</v>
      </c>
      <c r="Q221" s="58" t="s">
        <v>724</v>
      </c>
      <c r="R221" s="35"/>
      <c r="S221" s="62"/>
    </row>
    <row r="222" spans="1:19" x14ac:dyDescent="0.25">
      <c r="A222" s="62" t="s">
        <v>730</v>
      </c>
      <c r="B222" s="36">
        <v>9</v>
      </c>
      <c r="C222" s="36">
        <f t="shared" si="3"/>
        <v>30</v>
      </c>
      <c r="D222" s="64" t="s">
        <v>706</v>
      </c>
      <c r="E222" s="64" t="s">
        <v>836</v>
      </c>
      <c r="F222" s="36">
        <v>4</v>
      </c>
      <c r="G222" s="36" t="s">
        <v>712</v>
      </c>
      <c r="H222" s="36" t="s">
        <v>5</v>
      </c>
      <c r="I222" s="36" t="s">
        <v>7</v>
      </c>
      <c r="J222" s="36" t="s">
        <v>311</v>
      </c>
      <c r="K222" s="36" t="s">
        <v>233</v>
      </c>
      <c r="L222" s="35"/>
      <c r="N222" s="58" t="s">
        <v>185</v>
      </c>
      <c r="O222" s="58" t="s">
        <v>179</v>
      </c>
      <c r="P222" s="58" t="s">
        <v>169</v>
      </c>
      <c r="Q222" s="58" t="s">
        <v>716</v>
      </c>
      <c r="R222" s="35"/>
      <c r="S222" s="62"/>
    </row>
    <row r="223" spans="1:19" x14ac:dyDescent="0.25">
      <c r="A223" s="62" t="s">
        <v>731</v>
      </c>
      <c r="B223" s="36">
        <v>11</v>
      </c>
      <c r="C223" s="36">
        <f t="shared" si="3"/>
        <v>60</v>
      </c>
      <c r="D223" s="64" t="s">
        <v>706</v>
      </c>
      <c r="E223" s="64" t="s">
        <v>836</v>
      </c>
      <c r="F223" s="36">
        <v>2</v>
      </c>
      <c r="G223" s="36" t="s">
        <v>205</v>
      </c>
      <c r="H223" s="36" t="s">
        <v>5</v>
      </c>
      <c r="I223" s="36" t="s">
        <v>7</v>
      </c>
      <c r="J223" s="36" t="s">
        <v>311</v>
      </c>
      <c r="K223" s="36" t="s">
        <v>188</v>
      </c>
      <c r="L223" s="35"/>
      <c r="N223" s="58" t="s">
        <v>161</v>
      </c>
      <c r="O223" s="58" t="s">
        <v>163</v>
      </c>
      <c r="P223" s="58" t="s">
        <v>163</v>
      </c>
      <c r="Q223" s="58" t="s">
        <v>716</v>
      </c>
      <c r="R223" s="35"/>
      <c r="S223" s="62"/>
    </row>
    <row r="224" spans="1:19" x14ac:dyDescent="0.25">
      <c r="A224" s="62" t="s">
        <v>732</v>
      </c>
      <c r="B224" s="36">
        <v>10</v>
      </c>
      <c r="C224" s="36">
        <f t="shared" si="3"/>
        <v>40</v>
      </c>
      <c r="D224" s="64" t="s">
        <v>706</v>
      </c>
      <c r="E224" s="64" t="s">
        <v>836</v>
      </c>
      <c r="F224" s="36">
        <v>2</v>
      </c>
      <c r="G224" s="36" t="s">
        <v>205</v>
      </c>
      <c r="H224" s="36" t="s">
        <v>5</v>
      </c>
      <c r="I224" s="36" t="s">
        <v>7</v>
      </c>
      <c r="J224" s="36" t="s">
        <v>448</v>
      </c>
      <c r="K224" s="36" t="s">
        <v>159</v>
      </c>
      <c r="L224" s="35"/>
      <c r="N224" s="58" t="s">
        <v>161</v>
      </c>
      <c r="O224" s="58" t="s">
        <v>179</v>
      </c>
      <c r="P224" s="58" t="s">
        <v>163</v>
      </c>
      <c r="Q224" s="58" t="s">
        <v>708</v>
      </c>
      <c r="R224" s="35"/>
      <c r="S224" s="62"/>
    </row>
    <row r="225" spans="1:19" x14ac:dyDescent="0.25">
      <c r="A225" s="62" t="s">
        <v>733</v>
      </c>
      <c r="B225" s="36">
        <v>3</v>
      </c>
      <c r="C225" s="36">
        <f t="shared" si="3"/>
        <v>2</v>
      </c>
      <c r="D225" s="64" t="s">
        <v>706</v>
      </c>
      <c r="E225" s="64" t="s">
        <v>836</v>
      </c>
      <c r="F225" s="36">
        <v>2</v>
      </c>
      <c r="G225" s="36" t="s">
        <v>205</v>
      </c>
      <c r="H225" s="36" t="s">
        <v>5</v>
      </c>
      <c r="I225" s="36" t="s">
        <v>7</v>
      </c>
      <c r="J225" s="36" t="s">
        <v>311</v>
      </c>
      <c r="K225" s="36" t="s">
        <v>734</v>
      </c>
      <c r="L225" s="35"/>
      <c r="N225" s="58" t="s">
        <v>190</v>
      </c>
      <c r="O225" s="58" t="s">
        <v>169</v>
      </c>
      <c r="P225" s="58" t="s">
        <v>169</v>
      </c>
      <c r="Q225" s="58" t="s">
        <v>708</v>
      </c>
      <c r="R225" s="35"/>
      <c r="S225" s="62"/>
    </row>
    <row r="226" spans="1:19" x14ac:dyDescent="0.25">
      <c r="A226" s="62" t="s">
        <v>735</v>
      </c>
      <c r="B226" s="36">
        <v>6</v>
      </c>
      <c r="C226" s="36">
        <f t="shared" si="3"/>
        <v>10</v>
      </c>
      <c r="D226" s="64" t="s">
        <v>706</v>
      </c>
      <c r="E226" s="64" t="s">
        <v>836</v>
      </c>
      <c r="F226" s="36">
        <v>4</v>
      </c>
      <c r="G226" s="36" t="s">
        <v>712</v>
      </c>
      <c r="H226" s="36" t="s">
        <v>5</v>
      </c>
      <c r="I226" s="36" t="s">
        <v>7</v>
      </c>
      <c r="J226" s="36" t="s">
        <v>448</v>
      </c>
      <c r="K226" s="36" t="s">
        <v>205</v>
      </c>
      <c r="L226" s="35"/>
      <c r="N226" s="58" t="s">
        <v>161</v>
      </c>
      <c r="O226" s="58" t="s">
        <v>179</v>
      </c>
      <c r="P226" s="58" t="s">
        <v>163</v>
      </c>
      <c r="Q226" s="58" t="s">
        <v>708</v>
      </c>
      <c r="R226" s="35"/>
      <c r="S226" s="62"/>
    </row>
    <row r="227" spans="1:19" x14ac:dyDescent="0.25">
      <c r="A227" s="62" t="s">
        <v>736</v>
      </c>
      <c r="B227" s="36">
        <v>4</v>
      </c>
      <c r="C227" s="36">
        <f t="shared" si="3"/>
        <v>3</v>
      </c>
      <c r="D227" s="64" t="s">
        <v>706</v>
      </c>
      <c r="E227" s="64" t="s">
        <v>836</v>
      </c>
      <c r="F227" s="36">
        <v>2</v>
      </c>
      <c r="G227" s="36" t="s">
        <v>712</v>
      </c>
      <c r="H227" s="36" t="s">
        <v>5</v>
      </c>
      <c r="I227" s="36" t="s">
        <v>7</v>
      </c>
      <c r="J227" s="36" t="s">
        <v>448</v>
      </c>
      <c r="K227" s="36" t="s">
        <v>205</v>
      </c>
      <c r="L227" s="35"/>
      <c r="N227" s="58" t="s">
        <v>161</v>
      </c>
      <c r="O227" s="58" t="s">
        <v>179</v>
      </c>
      <c r="P227" s="58" t="s">
        <v>163</v>
      </c>
      <c r="Q227" s="58" t="s">
        <v>708</v>
      </c>
      <c r="R227" s="35"/>
      <c r="S227" s="62"/>
    </row>
    <row r="228" spans="1:19" x14ac:dyDescent="0.25">
      <c r="A228" s="62" t="s">
        <v>737</v>
      </c>
      <c r="B228" s="36">
        <v>4</v>
      </c>
      <c r="C228" s="36">
        <f t="shared" si="3"/>
        <v>3</v>
      </c>
      <c r="D228" s="64" t="s">
        <v>706</v>
      </c>
      <c r="E228" s="64" t="s">
        <v>836</v>
      </c>
      <c r="F228" s="36">
        <v>2</v>
      </c>
      <c r="G228" s="36" t="s">
        <v>205</v>
      </c>
      <c r="H228" s="36" t="s">
        <v>5</v>
      </c>
      <c r="I228" s="36" t="s">
        <v>7</v>
      </c>
      <c r="J228" s="36" t="s">
        <v>448</v>
      </c>
      <c r="K228" s="36" t="s">
        <v>205</v>
      </c>
      <c r="L228" s="35"/>
      <c r="N228" s="58" t="s">
        <v>190</v>
      </c>
      <c r="O228" s="58" t="s">
        <v>169</v>
      </c>
      <c r="P228" s="58" t="s">
        <v>169</v>
      </c>
      <c r="Q228" s="58" t="s">
        <v>708</v>
      </c>
      <c r="R228" s="35"/>
      <c r="S228" s="62"/>
    </row>
    <row r="229" spans="1:19" x14ac:dyDescent="0.25">
      <c r="A229" s="62" t="s">
        <v>738</v>
      </c>
      <c r="B229" s="36">
        <v>4</v>
      </c>
      <c r="C229" s="36">
        <f t="shared" si="3"/>
        <v>3</v>
      </c>
      <c r="D229" s="64" t="s">
        <v>706</v>
      </c>
      <c r="E229" s="64" t="s">
        <v>836</v>
      </c>
      <c r="F229" s="36">
        <v>2</v>
      </c>
      <c r="G229" s="36" t="s">
        <v>205</v>
      </c>
      <c r="H229" s="36" t="s">
        <v>5</v>
      </c>
      <c r="I229" s="36" t="s">
        <v>7</v>
      </c>
      <c r="J229" s="36" t="s">
        <v>448</v>
      </c>
      <c r="K229" s="36" t="s">
        <v>205</v>
      </c>
      <c r="L229" s="35"/>
      <c r="N229" s="58" t="s">
        <v>190</v>
      </c>
      <c r="O229" s="58" t="s">
        <v>179</v>
      </c>
      <c r="P229" s="58" t="s">
        <v>169</v>
      </c>
      <c r="Q229" s="58" t="s">
        <v>708</v>
      </c>
      <c r="R229" s="35"/>
      <c r="S229" s="62"/>
    </row>
    <row r="230" spans="1:19" x14ac:dyDescent="0.25">
      <c r="A230" s="63" t="s">
        <v>739</v>
      </c>
      <c r="B230" s="40">
        <v>3</v>
      </c>
      <c r="C230" s="36">
        <f t="shared" si="3"/>
        <v>2</v>
      </c>
      <c r="D230" s="64" t="s">
        <v>706</v>
      </c>
      <c r="E230" s="64" t="s">
        <v>836</v>
      </c>
      <c r="F230" s="40">
        <v>2</v>
      </c>
      <c r="G230" s="40" t="s">
        <v>205</v>
      </c>
      <c r="H230" s="36" t="s">
        <v>5</v>
      </c>
      <c r="I230" s="36" t="s">
        <v>7</v>
      </c>
      <c r="J230" s="36" t="s">
        <v>448</v>
      </c>
      <c r="K230" s="36" t="s">
        <v>205</v>
      </c>
      <c r="L230" s="38"/>
      <c r="N230" s="58" t="s">
        <v>161</v>
      </c>
      <c r="O230" s="59" t="s">
        <v>162</v>
      </c>
      <c r="P230" s="59" t="s">
        <v>169</v>
      </c>
      <c r="Q230" s="59" t="s">
        <v>724</v>
      </c>
      <c r="R230" s="38"/>
      <c r="S230" s="63"/>
    </row>
    <row r="231" spans="1:19" x14ac:dyDescent="0.25">
      <c r="A231" s="62" t="s">
        <v>740</v>
      </c>
      <c r="B231" s="36">
        <v>2</v>
      </c>
      <c r="C231" s="36">
        <f t="shared" si="3"/>
        <v>1</v>
      </c>
      <c r="D231" s="64" t="s">
        <v>706</v>
      </c>
      <c r="E231" s="64" t="s">
        <v>836</v>
      </c>
      <c r="F231" s="36">
        <v>2</v>
      </c>
      <c r="G231" s="36" t="s">
        <v>205</v>
      </c>
      <c r="H231" s="36" t="s">
        <v>224</v>
      </c>
      <c r="I231" s="36" t="s">
        <v>8</v>
      </c>
      <c r="J231" s="36" t="s">
        <v>166</v>
      </c>
      <c r="K231" s="36" t="s">
        <v>205</v>
      </c>
      <c r="L231" s="35"/>
      <c r="N231" s="58" t="s">
        <v>190</v>
      </c>
      <c r="O231" s="59" t="s">
        <v>179</v>
      </c>
      <c r="P231" s="59" t="s">
        <v>169</v>
      </c>
      <c r="Q231" s="59" t="s">
        <v>719</v>
      </c>
      <c r="R231" s="38"/>
      <c r="S231" s="63"/>
    </row>
    <row r="232" spans="1:19" x14ac:dyDescent="0.25">
      <c r="A232" s="63" t="s">
        <v>741</v>
      </c>
      <c r="B232" s="40">
        <v>2</v>
      </c>
      <c r="C232" s="36">
        <f t="shared" si="3"/>
        <v>1</v>
      </c>
      <c r="D232" s="64" t="s">
        <v>706</v>
      </c>
      <c r="E232" s="64" t="s">
        <v>836</v>
      </c>
      <c r="F232" s="40">
        <v>2</v>
      </c>
      <c r="G232" s="40" t="s">
        <v>205</v>
      </c>
      <c r="H232" s="40" t="s">
        <v>5</v>
      </c>
      <c r="I232" s="40" t="s">
        <v>7</v>
      </c>
      <c r="J232" s="40" t="s">
        <v>448</v>
      </c>
      <c r="K232" s="40" t="s">
        <v>205</v>
      </c>
      <c r="L232" s="38"/>
      <c r="N232" s="58" t="s">
        <v>190</v>
      </c>
      <c r="O232" s="59" t="s">
        <v>180</v>
      </c>
      <c r="P232" s="59" t="s">
        <v>169</v>
      </c>
      <c r="Q232" s="59" t="s">
        <v>724</v>
      </c>
      <c r="R232" s="38"/>
      <c r="S232" s="63"/>
    </row>
    <row r="233" spans="1:19" x14ac:dyDescent="0.25">
      <c r="A233" s="62" t="s">
        <v>742</v>
      </c>
      <c r="B233" s="36">
        <v>6</v>
      </c>
      <c r="C233" s="36">
        <f t="shared" si="3"/>
        <v>10</v>
      </c>
      <c r="D233" s="64" t="s">
        <v>706</v>
      </c>
      <c r="E233" s="64" t="s">
        <v>836</v>
      </c>
      <c r="F233" s="36">
        <v>2</v>
      </c>
      <c r="G233" s="36" t="s">
        <v>156</v>
      </c>
      <c r="H233" s="40" t="s">
        <v>5</v>
      </c>
      <c r="I233" s="40" t="s">
        <v>175</v>
      </c>
      <c r="J233" s="40" t="s">
        <v>448</v>
      </c>
      <c r="K233" s="40" t="s">
        <v>205</v>
      </c>
      <c r="L233" s="38"/>
      <c r="N233" s="58" t="s">
        <v>185</v>
      </c>
      <c r="O233" s="59" t="s">
        <v>180</v>
      </c>
      <c r="P233" s="59" t="s">
        <v>179</v>
      </c>
      <c r="Q233" s="59" t="s">
        <v>724</v>
      </c>
      <c r="R233" s="38"/>
      <c r="S233" s="63"/>
    </row>
    <row r="234" spans="1:19" x14ac:dyDescent="0.25">
      <c r="A234" s="62" t="s">
        <v>743</v>
      </c>
      <c r="B234" s="36">
        <v>6</v>
      </c>
      <c r="C234" s="36">
        <f t="shared" si="3"/>
        <v>10</v>
      </c>
      <c r="D234" s="64" t="s">
        <v>706</v>
      </c>
      <c r="E234" s="64" t="s">
        <v>836</v>
      </c>
      <c r="F234" s="36">
        <v>2</v>
      </c>
      <c r="G234" s="36" t="s">
        <v>205</v>
      </c>
      <c r="H234" s="40" t="s">
        <v>5</v>
      </c>
      <c r="I234" s="40" t="s">
        <v>8</v>
      </c>
      <c r="J234" s="40" t="s">
        <v>448</v>
      </c>
      <c r="K234" s="40">
        <v>0</v>
      </c>
      <c r="L234" s="38"/>
      <c r="N234" s="58" t="s">
        <v>190</v>
      </c>
      <c r="O234" s="59" t="s">
        <v>179</v>
      </c>
      <c r="P234" s="59" t="s">
        <v>192</v>
      </c>
      <c r="Q234" s="59" t="s">
        <v>724</v>
      </c>
      <c r="R234" s="38"/>
      <c r="S234" s="63"/>
    </row>
    <row r="235" spans="1:19" x14ac:dyDescent="0.25">
      <c r="A235" s="63" t="s">
        <v>744</v>
      </c>
      <c r="B235" s="40">
        <v>5</v>
      </c>
      <c r="C235" s="36">
        <f t="shared" si="3"/>
        <v>5</v>
      </c>
      <c r="D235" s="64" t="s">
        <v>706</v>
      </c>
      <c r="E235" s="64" t="s">
        <v>836</v>
      </c>
      <c r="F235" s="40">
        <v>1</v>
      </c>
      <c r="G235" s="40" t="s">
        <v>347</v>
      </c>
      <c r="H235" s="40" t="s">
        <v>174</v>
      </c>
      <c r="I235" s="40" t="s">
        <v>7</v>
      </c>
      <c r="J235" s="40" t="s">
        <v>166</v>
      </c>
      <c r="K235" s="40">
        <v>0</v>
      </c>
      <c r="L235" s="38"/>
      <c r="N235" s="58" t="s">
        <v>190</v>
      </c>
      <c r="O235" s="59" t="s">
        <v>180</v>
      </c>
      <c r="P235" s="59" t="s">
        <v>169</v>
      </c>
      <c r="Q235" s="59" t="s">
        <v>708</v>
      </c>
      <c r="R235" s="38"/>
      <c r="S235" s="63"/>
    </row>
    <row r="236" spans="1:19" x14ac:dyDescent="0.25">
      <c r="A236" s="63" t="s">
        <v>745</v>
      </c>
      <c r="B236" s="40">
        <v>5</v>
      </c>
      <c r="C236" s="36">
        <f t="shared" si="3"/>
        <v>5</v>
      </c>
      <c r="D236" s="64" t="s">
        <v>706</v>
      </c>
      <c r="E236" s="64" t="s">
        <v>836</v>
      </c>
      <c r="F236" s="40">
        <v>2</v>
      </c>
      <c r="G236" s="40" t="s">
        <v>712</v>
      </c>
      <c r="H236" s="40" t="s">
        <v>5</v>
      </c>
      <c r="I236" s="40" t="s">
        <v>8</v>
      </c>
      <c r="J236" s="40" t="s">
        <v>448</v>
      </c>
      <c r="K236" s="40">
        <v>0</v>
      </c>
      <c r="L236" s="38"/>
      <c r="N236" s="58" t="s">
        <v>190</v>
      </c>
      <c r="O236" s="59" t="s">
        <v>179</v>
      </c>
      <c r="P236" s="59" t="s">
        <v>192</v>
      </c>
      <c r="Q236" s="59" t="s">
        <v>724</v>
      </c>
      <c r="R236" s="38"/>
      <c r="S236" s="63"/>
    </row>
    <row r="237" spans="1:19" x14ac:dyDescent="0.25">
      <c r="A237" s="62" t="s">
        <v>746</v>
      </c>
      <c r="B237" s="36">
        <v>5</v>
      </c>
      <c r="C237" s="36">
        <f t="shared" si="3"/>
        <v>5</v>
      </c>
      <c r="D237" s="64" t="s">
        <v>706</v>
      </c>
      <c r="E237" s="64" t="s">
        <v>836</v>
      </c>
      <c r="F237" s="36">
        <v>2</v>
      </c>
      <c r="G237" s="36" t="s">
        <v>205</v>
      </c>
      <c r="H237" s="40" t="s">
        <v>174</v>
      </c>
      <c r="I237" s="40" t="s">
        <v>7</v>
      </c>
      <c r="J237" s="40" t="s">
        <v>166</v>
      </c>
      <c r="K237" s="40" t="s">
        <v>188</v>
      </c>
      <c r="L237" s="38"/>
      <c r="N237" s="58" t="s">
        <v>161</v>
      </c>
      <c r="O237" s="58" t="s">
        <v>162</v>
      </c>
      <c r="P237" s="58" t="s">
        <v>169</v>
      </c>
      <c r="Q237" s="58" t="s">
        <v>747</v>
      </c>
      <c r="R237" s="35"/>
      <c r="S237" s="62"/>
    </row>
    <row r="238" spans="1:19" x14ac:dyDescent="0.25">
      <c r="A238" s="62" t="s">
        <v>748</v>
      </c>
      <c r="B238" s="36">
        <v>10</v>
      </c>
      <c r="C238" s="36">
        <f t="shared" si="3"/>
        <v>40</v>
      </c>
      <c r="D238" s="40" t="s">
        <v>178</v>
      </c>
      <c r="E238" s="36" t="s">
        <v>173</v>
      </c>
      <c r="F238" s="37">
        <v>9</v>
      </c>
      <c r="G238" s="36" t="s">
        <v>390</v>
      </c>
      <c r="H238" s="36" t="s">
        <v>206</v>
      </c>
      <c r="I238" s="36" t="s">
        <v>175</v>
      </c>
      <c r="J238" s="36" t="s">
        <v>176</v>
      </c>
      <c r="K238" s="36" t="s">
        <v>233</v>
      </c>
      <c r="L238" s="40" t="s">
        <v>168</v>
      </c>
      <c r="M238" s="35"/>
      <c r="N238" s="59" t="s">
        <v>178</v>
      </c>
      <c r="O238" s="59" t="s">
        <v>179</v>
      </c>
      <c r="P238" s="59" t="s">
        <v>180</v>
      </c>
      <c r="Q238" s="59" t="s">
        <v>749</v>
      </c>
      <c r="R238" s="62"/>
    </row>
    <row r="239" spans="1:19" x14ac:dyDescent="0.25">
      <c r="A239" s="62" t="s">
        <v>750</v>
      </c>
      <c r="B239" s="36">
        <v>12</v>
      </c>
      <c r="C239" s="36">
        <f t="shared" si="3"/>
        <v>90</v>
      </c>
      <c r="D239" s="36" t="s">
        <v>190</v>
      </c>
      <c r="E239" s="36" t="s">
        <v>173</v>
      </c>
      <c r="F239" s="36" t="s">
        <v>751</v>
      </c>
      <c r="G239" s="36" t="s">
        <v>171</v>
      </c>
      <c r="H239" s="36" t="s">
        <v>5</v>
      </c>
      <c r="I239" s="36" t="s">
        <v>8</v>
      </c>
      <c r="J239" s="36" t="s">
        <v>244</v>
      </c>
      <c r="K239" s="36">
        <v>0</v>
      </c>
      <c r="L239" s="36" t="s">
        <v>234</v>
      </c>
      <c r="M239" s="35"/>
      <c r="N239" s="58" t="s">
        <v>190</v>
      </c>
      <c r="O239" s="58" t="s">
        <v>191</v>
      </c>
      <c r="P239" s="58" t="s">
        <v>192</v>
      </c>
      <c r="Q239" s="59" t="s">
        <v>752</v>
      </c>
      <c r="R239" s="62"/>
    </row>
    <row r="240" spans="1:19" x14ac:dyDescent="0.25">
      <c r="A240" s="62" t="s">
        <v>753</v>
      </c>
      <c r="B240" s="36">
        <v>7</v>
      </c>
      <c r="C240" s="36">
        <f t="shared" si="3"/>
        <v>15</v>
      </c>
      <c r="D240" s="36" t="s">
        <v>252</v>
      </c>
      <c r="E240" s="36" t="s">
        <v>214</v>
      </c>
      <c r="F240" s="36">
        <v>4</v>
      </c>
      <c r="G240" s="36" t="s">
        <v>177</v>
      </c>
      <c r="H240" s="36" t="s">
        <v>5</v>
      </c>
      <c r="I240" s="36" t="s">
        <v>7</v>
      </c>
      <c r="J240" s="36" t="s">
        <v>244</v>
      </c>
      <c r="K240" s="36" t="s">
        <v>159</v>
      </c>
      <c r="L240" s="36" t="s">
        <v>168</v>
      </c>
      <c r="M240" s="35"/>
      <c r="N240" s="58" t="s">
        <v>252</v>
      </c>
      <c r="O240" s="58" t="s">
        <v>179</v>
      </c>
      <c r="P240" s="58" t="s">
        <v>169</v>
      </c>
      <c r="Q240" s="59"/>
      <c r="R240" s="62"/>
    </row>
    <row r="241" spans="1:18" x14ac:dyDescent="0.25">
      <c r="A241" s="62" t="s">
        <v>754</v>
      </c>
      <c r="B241" s="36">
        <v>10</v>
      </c>
      <c r="C241" s="36">
        <f t="shared" si="3"/>
        <v>40</v>
      </c>
      <c r="D241" s="36" t="s">
        <v>208</v>
      </c>
      <c r="E241" s="36" t="s">
        <v>173</v>
      </c>
      <c r="F241" s="36">
        <v>9</v>
      </c>
      <c r="G241" s="36" t="s">
        <v>182</v>
      </c>
      <c r="H241" s="36" t="s">
        <v>194</v>
      </c>
      <c r="I241" s="36" t="s">
        <v>175</v>
      </c>
      <c r="J241" s="36" t="s">
        <v>183</v>
      </c>
      <c r="K241" s="36" t="s">
        <v>390</v>
      </c>
      <c r="L241" s="36" t="s">
        <v>189</v>
      </c>
      <c r="M241" s="35"/>
      <c r="N241" s="58" t="s">
        <v>208</v>
      </c>
      <c r="O241" s="58" t="s">
        <v>163</v>
      </c>
      <c r="P241" s="58" t="s">
        <v>191</v>
      </c>
      <c r="Q241" s="59" t="s">
        <v>755</v>
      </c>
      <c r="R241" s="62"/>
    </row>
    <row r="242" spans="1:18" x14ac:dyDescent="0.25">
      <c r="A242" s="62" t="s">
        <v>756</v>
      </c>
      <c r="B242" s="36">
        <v>11</v>
      </c>
      <c r="C242" s="36">
        <f t="shared" si="3"/>
        <v>60</v>
      </c>
      <c r="D242" s="36" t="s">
        <v>208</v>
      </c>
      <c r="E242" s="36" t="s">
        <v>173</v>
      </c>
      <c r="F242" s="36">
        <v>9</v>
      </c>
      <c r="G242" s="36" t="s">
        <v>182</v>
      </c>
      <c r="H242" s="36" t="s">
        <v>194</v>
      </c>
      <c r="I242" s="36" t="s">
        <v>175</v>
      </c>
      <c r="J242" s="36" t="s">
        <v>183</v>
      </c>
      <c r="K242" s="36" t="s">
        <v>390</v>
      </c>
      <c r="L242" s="36" t="s">
        <v>189</v>
      </c>
      <c r="M242" s="35"/>
      <c r="N242" s="58" t="s">
        <v>208</v>
      </c>
      <c r="O242" s="58" t="s">
        <v>163</v>
      </c>
      <c r="P242" s="58" t="s">
        <v>192</v>
      </c>
      <c r="Q242" s="59" t="s">
        <v>757</v>
      </c>
      <c r="R242" s="62"/>
    </row>
    <row r="243" spans="1:18" x14ac:dyDescent="0.25">
      <c r="A243" s="62" t="s">
        <v>758</v>
      </c>
      <c r="B243" s="36">
        <v>12</v>
      </c>
      <c r="C243" s="36">
        <f t="shared" si="3"/>
        <v>90</v>
      </c>
      <c r="D243" s="36" t="s">
        <v>185</v>
      </c>
      <c r="E243" s="36" t="s">
        <v>173</v>
      </c>
      <c r="F243" s="36" t="s">
        <v>751</v>
      </c>
      <c r="G243" s="36" t="s">
        <v>382</v>
      </c>
      <c r="H243" s="36" t="s">
        <v>194</v>
      </c>
      <c r="I243" s="36" t="s">
        <v>175</v>
      </c>
      <c r="J243" s="36" t="s">
        <v>427</v>
      </c>
      <c r="K243" s="36" t="s">
        <v>233</v>
      </c>
      <c r="L243" s="36" t="s">
        <v>168</v>
      </c>
      <c r="M243" s="35"/>
      <c r="N243" s="58" t="s">
        <v>185</v>
      </c>
      <c r="O243" s="58" t="s">
        <v>179</v>
      </c>
      <c r="P243" s="58" t="s">
        <v>179</v>
      </c>
      <c r="Q243" s="59" t="s">
        <v>759</v>
      </c>
      <c r="R243" s="62"/>
    </row>
    <row r="244" spans="1:18" x14ac:dyDescent="0.25">
      <c r="A244" s="62" t="s">
        <v>760</v>
      </c>
      <c r="B244" s="36">
        <v>8</v>
      </c>
      <c r="C244" s="36">
        <f t="shared" si="3"/>
        <v>20</v>
      </c>
      <c r="D244" s="36" t="s">
        <v>161</v>
      </c>
      <c r="E244" s="36" t="s">
        <v>173</v>
      </c>
      <c r="F244" s="36" t="s">
        <v>761</v>
      </c>
      <c r="G244" s="36" t="s">
        <v>217</v>
      </c>
      <c r="H244" s="36" t="s">
        <v>206</v>
      </c>
      <c r="I244" s="36" t="s">
        <v>7</v>
      </c>
      <c r="J244" s="36" t="s">
        <v>166</v>
      </c>
      <c r="K244" s="36" t="s">
        <v>171</v>
      </c>
      <c r="L244" s="36" t="s">
        <v>234</v>
      </c>
      <c r="M244" s="35"/>
      <c r="N244" s="58" t="s">
        <v>161</v>
      </c>
      <c r="O244" s="58" t="s">
        <v>191</v>
      </c>
      <c r="P244" s="58" t="s">
        <v>162</v>
      </c>
      <c r="Q244" s="59" t="s">
        <v>762</v>
      </c>
      <c r="R244" s="62"/>
    </row>
    <row r="245" spans="1:18" x14ac:dyDescent="0.25">
      <c r="A245" s="62" t="s">
        <v>763</v>
      </c>
      <c r="B245" s="36">
        <v>11</v>
      </c>
      <c r="C245" s="36">
        <f t="shared" si="3"/>
        <v>60</v>
      </c>
      <c r="D245" s="36" t="s">
        <v>161</v>
      </c>
      <c r="E245" s="36" t="s">
        <v>173</v>
      </c>
      <c r="F245" s="36" t="s">
        <v>764</v>
      </c>
      <c r="G245" s="36" t="s">
        <v>165</v>
      </c>
      <c r="H245" s="36" t="s">
        <v>206</v>
      </c>
      <c r="I245" s="36" t="s">
        <v>7</v>
      </c>
      <c r="J245" s="36" t="s">
        <v>166</v>
      </c>
      <c r="K245" s="36" t="s">
        <v>233</v>
      </c>
      <c r="L245" s="36" t="s">
        <v>168</v>
      </c>
      <c r="M245" s="35"/>
      <c r="N245" s="58" t="s">
        <v>161</v>
      </c>
      <c r="O245" s="58" t="s">
        <v>179</v>
      </c>
      <c r="P245" s="58" t="s">
        <v>169</v>
      </c>
      <c r="Q245" s="59"/>
      <c r="R245" s="62"/>
    </row>
    <row r="246" spans="1:18" x14ac:dyDescent="0.25">
      <c r="A246" s="62" t="s">
        <v>765</v>
      </c>
      <c r="B246" s="36">
        <v>11</v>
      </c>
      <c r="C246" s="36">
        <f t="shared" si="3"/>
        <v>60</v>
      </c>
      <c r="D246" s="36" t="s">
        <v>185</v>
      </c>
      <c r="E246" s="36" t="s">
        <v>173</v>
      </c>
      <c r="F246" s="36">
        <v>18</v>
      </c>
      <c r="G246" s="36" t="s">
        <v>177</v>
      </c>
      <c r="H246" s="36" t="s">
        <v>174</v>
      </c>
      <c r="I246" s="36" t="s">
        <v>175</v>
      </c>
      <c r="J246" s="36" t="s">
        <v>307</v>
      </c>
      <c r="K246" s="36" t="s">
        <v>233</v>
      </c>
      <c r="L246" s="36" t="s">
        <v>168</v>
      </c>
      <c r="M246" s="35"/>
      <c r="N246" s="58" t="s">
        <v>185</v>
      </c>
      <c r="O246" s="58" t="s">
        <v>180</v>
      </c>
      <c r="P246" s="58" t="s">
        <v>235</v>
      </c>
      <c r="Q246" s="59"/>
      <c r="R246" s="62"/>
    </row>
    <row r="247" spans="1:18" x14ac:dyDescent="0.25">
      <c r="A247" s="62" t="s">
        <v>766</v>
      </c>
      <c r="B247" s="36">
        <v>5</v>
      </c>
      <c r="C247" s="36">
        <f t="shared" si="3"/>
        <v>5</v>
      </c>
      <c r="D247" s="36" t="s">
        <v>178</v>
      </c>
      <c r="E247" s="36" t="s">
        <v>173</v>
      </c>
      <c r="F247" s="36">
        <v>4</v>
      </c>
      <c r="G247" s="36" t="s">
        <v>165</v>
      </c>
      <c r="H247" s="36" t="s">
        <v>174</v>
      </c>
      <c r="I247" s="36" t="s">
        <v>175</v>
      </c>
      <c r="J247" s="36" t="s">
        <v>176</v>
      </c>
      <c r="K247" s="36" t="s">
        <v>188</v>
      </c>
      <c r="L247" s="36" t="s">
        <v>168</v>
      </c>
      <c r="M247" s="35"/>
      <c r="N247" s="58" t="s">
        <v>178</v>
      </c>
      <c r="O247" s="58" t="s">
        <v>179</v>
      </c>
      <c r="P247" s="58" t="s">
        <v>180</v>
      </c>
      <c r="Q247" s="59"/>
      <c r="R247" s="62"/>
    </row>
    <row r="248" spans="1:18" x14ac:dyDescent="0.25">
      <c r="A248" s="62" t="s">
        <v>767</v>
      </c>
      <c r="B248" s="36">
        <v>10</v>
      </c>
      <c r="C248" s="36">
        <f t="shared" si="3"/>
        <v>40</v>
      </c>
      <c r="D248" s="36" t="s">
        <v>178</v>
      </c>
      <c r="E248" s="36" t="s">
        <v>173</v>
      </c>
      <c r="F248" s="36">
        <v>9</v>
      </c>
      <c r="G248" s="36" t="s">
        <v>177</v>
      </c>
      <c r="H248" s="36" t="s">
        <v>279</v>
      </c>
      <c r="I248" s="36" t="s">
        <v>175</v>
      </c>
      <c r="J248" s="36" t="s">
        <v>768</v>
      </c>
      <c r="K248" s="36" t="s">
        <v>196</v>
      </c>
      <c r="L248" s="36" t="s">
        <v>168</v>
      </c>
      <c r="M248" s="35"/>
      <c r="N248" s="58" t="s">
        <v>178</v>
      </c>
      <c r="O248" s="58" t="s">
        <v>179</v>
      </c>
      <c r="P248" s="58" t="s">
        <v>180</v>
      </c>
      <c r="Q248" s="59" t="s">
        <v>769</v>
      </c>
      <c r="R248" s="62"/>
    </row>
    <row r="249" spans="1:18" x14ac:dyDescent="0.25">
      <c r="A249" s="62" t="s">
        <v>770</v>
      </c>
      <c r="B249" s="36">
        <v>5</v>
      </c>
      <c r="C249" s="36">
        <f t="shared" si="3"/>
        <v>5</v>
      </c>
      <c r="D249" s="36" t="s">
        <v>222</v>
      </c>
      <c r="E249" s="36" t="s">
        <v>173</v>
      </c>
      <c r="F249" s="36" t="s">
        <v>771</v>
      </c>
      <c r="G249" s="36" t="s">
        <v>159</v>
      </c>
      <c r="H249" s="36" t="s">
        <v>194</v>
      </c>
      <c r="I249" s="36" t="s">
        <v>175</v>
      </c>
      <c r="J249" s="36" t="s">
        <v>772</v>
      </c>
      <c r="K249" s="36" t="s">
        <v>773</v>
      </c>
      <c r="L249" s="36" t="s">
        <v>189</v>
      </c>
      <c r="M249" s="35"/>
      <c r="N249" s="58" t="s">
        <v>222</v>
      </c>
      <c r="O249" s="58" t="s">
        <v>179</v>
      </c>
      <c r="P249" s="58" t="s">
        <v>163</v>
      </c>
      <c r="Q249" s="59" t="s">
        <v>774</v>
      </c>
      <c r="R249" s="62"/>
    </row>
    <row r="250" spans="1:18" x14ac:dyDescent="0.25">
      <c r="A250" s="62" t="s">
        <v>775</v>
      </c>
      <c r="B250" s="36">
        <v>10</v>
      </c>
      <c r="C250" s="36">
        <f t="shared" si="3"/>
        <v>40</v>
      </c>
      <c r="D250" s="36" t="s">
        <v>208</v>
      </c>
      <c r="E250" s="36" t="s">
        <v>214</v>
      </c>
      <c r="F250" s="36" t="s">
        <v>776</v>
      </c>
      <c r="G250" s="36" t="s">
        <v>177</v>
      </c>
      <c r="H250" s="36" t="s">
        <v>5</v>
      </c>
      <c r="I250" s="36" t="s">
        <v>7</v>
      </c>
      <c r="J250" s="36" t="s">
        <v>244</v>
      </c>
      <c r="K250" s="36" t="s">
        <v>773</v>
      </c>
      <c r="L250" s="36" t="s">
        <v>168</v>
      </c>
      <c r="M250" s="35"/>
      <c r="N250" s="58" t="s">
        <v>208</v>
      </c>
      <c r="O250" s="58" t="s">
        <v>169</v>
      </c>
      <c r="P250" s="58" t="s">
        <v>162</v>
      </c>
      <c r="Q250" s="59"/>
      <c r="R250" s="62"/>
    </row>
    <row r="251" spans="1:18" x14ac:dyDescent="0.25">
      <c r="A251" s="62" t="s">
        <v>777</v>
      </c>
      <c r="B251" s="36">
        <v>11</v>
      </c>
      <c r="C251" s="36">
        <f t="shared" si="3"/>
        <v>60</v>
      </c>
      <c r="D251" s="36" t="s">
        <v>208</v>
      </c>
      <c r="E251" s="36" t="s">
        <v>173</v>
      </c>
      <c r="F251" s="36">
        <v>18</v>
      </c>
      <c r="G251" s="36" t="s">
        <v>177</v>
      </c>
      <c r="H251" s="36" t="s">
        <v>5</v>
      </c>
      <c r="I251" s="36" t="s">
        <v>8</v>
      </c>
      <c r="J251" s="36" t="s">
        <v>524</v>
      </c>
      <c r="K251" s="36">
        <v>0</v>
      </c>
      <c r="L251" s="36" t="s">
        <v>168</v>
      </c>
      <c r="M251" s="35"/>
      <c r="N251" s="58" t="s">
        <v>208</v>
      </c>
      <c r="O251" s="58" t="s">
        <v>162</v>
      </c>
      <c r="P251" s="58" t="s">
        <v>180</v>
      </c>
      <c r="Q251" s="59" t="s">
        <v>778</v>
      </c>
      <c r="R251" s="62"/>
    </row>
    <row r="252" spans="1:18" x14ac:dyDescent="0.25">
      <c r="A252" s="62" t="s">
        <v>779</v>
      </c>
      <c r="B252" s="36">
        <v>4</v>
      </c>
      <c r="C252" s="36">
        <f t="shared" si="3"/>
        <v>3</v>
      </c>
      <c r="D252" s="36" t="s">
        <v>252</v>
      </c>
      <c r="E252" s="36" t="s">
        <v>173</v>
      </c>
      <c r="F252" s="36">
        <v>3</v>
      </c>
      <c r="G252" s="36" t="s">
        <v>165</v>
      </c>
      <c r="H252" s="36" t="s">
        <v>194</v>
      </c>
      <c r="I252" s="36" t="s">
        <v>8</v>
      </c>
      <c r="J252" s="36" t="s">
        <v>492</v>
      </c>
      <c r="K252" s="36" t="s">
        <v>165</v>
      </c>
      <c r="L252" s="36" t="s">
        <v>200</v>
      </c>
      <c r="M252" s="35"/>
      <c r="N252" s="58" t="s">
        <v>252</v>
      </c>
      <c r="O252" s="58" t="s">
        <v>179</v>
      </c>
      <c r="P252" s="58" t="s">
        <v>163</v>
      </c>
      <c r="Q252" s="59" t="s">
        <v>780</v>
      </c>
      <c r="R252" s="62"/>
    </row>
    <row r="253" spans="1:18" x14ac:dyDescent="0.25">
      <c r="A253" s="62" t="s">
        <v>781</v>
      </c>
      <c r="B253" s="36">
        <v>10</v>
      </c>
      <c r="C253" s="36">
        <f t="shared" si="3"/>
        <v>40</v>
      </c>
      <c r="D253" s="36" t="s">
        <v>208</v>
      </c>
      <c r="E253" s="36" t="s">
        <v>173</v>
      </c>
      <c r="F253" s="36">
        <v>6</v>
      </c>
      <c r="G253" s="36" t="s">
        <v>205</v>
      </c>
      <c r="H253" s="36" t="s">
        <v>194</v>
      </c>
      <c r="I253" s="36" t="s">
        <v>175</v>
      </c>
      <c r="J253" s="36" t="s">
        <v>782</v>
      </c>
      <c r="K253" s="36" t="s">
        <v>159</v>
      </c>
      <c r="L253" s="36" t="s">
        <v>189</v>
      </c>
      <c r="M253" s="35"/>
      <c r="N253" s="58" t="s">
        <v>208</v>
      </c>
      <c r="O253" s="58" t="s">
        <v>163</v>
      </c>
      <c r="P253" s="58" t="s">
        <v>163</v>
      </c>
      <c r="Q253" s="59" t="s">
        <v>783</v>
      </c>
      <c r="R253" s="62"/>
    </row>
    <row r="254" spans="1:18" x14ac:dyDescent="0.25">
      <c r="A254" s="62" t="s">
        <v>784</v>
      </c>
      <c r="B254" s="36">
        <v>12</v>
      </c>
      <c r="C254" s="36">
        <f t="shared" si="3"/>
        <v>90</v>
      </c>
      <c r="D254" s="36" t="s">
        <v>178</v>
      </c>
      <c r="E254" s="36" t="s">
        <v>173</v>
      </c>
      <c r="F254" s="36">
        <v>12</v>
      </c>
      <c r="G254" s="36" t="s">
        <v>785</v>
      </c>
      <c r="H254" s="36" t="s">
        <v>279</v>
      </c>
      <c r="I254" s="36" t="s">
        <v>175</v>
      </c>
      <c r="J254" s="36" t="s">
        <v>768</v>
      </c>
      <c r="K254" s="36" t="s">
        <v>207</v>
      </c>
      <c r="L254" s="36" t="s">
        <v>168</v>
      </c>
      <c r="M254" s="35"/>
      <c r="N254" s="58" t="s">
        <v>178</v>
      </c>
      <c r="O254" s="58" t="s">
        <v>179</v>
      </c>
      <c r="P254" s="58" t="s">
        <v>180</v>
      </c>
      <c r="Q254" s="59" t="s">
        <v>769</v>
      </c>
      <c r="R254" s="62"/>
    </row>
    <row r="255" spans="1:18" x14ac:dyDescent="0.25">
      <c r="A255" s="62" t="s">
        <v>786</v>
      </c>
      <c r="B255" s="36">
        <v>4</v>
      </c>
      <c r="C255" s="36">
        <f t="shared" si="3"/>
        <v>3</v>
      </c>
      <c r="D255" s="36" t="s">
        <v>161</v>
      </c>
      <c r="E255" s="36" t="s">
        <v>154</v>
      </c>
      <c r="F255" s="36">
        <v>2</v>
      </c>
      <c r="G255" s="36" t="s">
        <v>165</v>
      </c>
      <c r="H255" s="36" t="s">
        <v>629</v>
      </c>
      <c r="I255" s="36" t="s">
        <v>7</v>
      </c>
      <c r="J255" s="36" t="s">
        <v>166</v>
      </c>
      <c r="K255" s="36" t="s">
        <v>159</v>
      </c>
      <c r="L255" s="36" t="s">
        <v>234</v>
      </c>
      <c r="M255" s="35"/>
      <c r="N255" s="58" t="s">
        <v>161</v>
      </c>
      <c r="O255" s="58" t="s">
        <v>179</v>
      </c>
      <c r="P255" s="58" t="s">
        <v>179</v>
      </c>
      <c r="Q255" s="59"/>
      <c r="R255" s="62"/>
    </row>
    <row r="256" spans="1:18" x14ac:dyDescent="0.25">
      <c r="A256" s="62" t="s">
        <v>787</v>
      </c>
      <c r="B256" s="36">
        <v>1</v>
      </c>
      <c r="C256" s="36">
        <f t="shared" ref="C256:C262" si="4">IF(OR(B256=1,B256=2),1,IF(B256=3,2,IF(B256=4,3,IF(B256=5,5,IF(B256=6,10,IF(B256=7,15,IF(B256=8,20,IF(B256=9,30,IF(B256=10,40,IF(B256=11,60,90))))))))))</f>
        <v>1</v>
      </c>
      <c r="D256" s="36" t="s">
        <v>185</v>
      </c>
      <c r="E256" s="36" t="s">
        <v>173</v>
      </c>
      <c r="F256" s="36">
        <v>1</v>
      </c>
      <c r="G256" s="36" t="s">
        <v>156</v>
      </c>
      <c r="H256" s="36" t="s">
        <v>206</v>
      </c>
      <c r="I256" s="36" t="s">
        <v>175</v>
      </c>
      <c r="J256" s="36" t="s">
        <v>631</v>
      </c>
      <c r="K256" s="36">
        <v>0</v>
      </c>
      <c r="L256" s="36" t="s">
        <v>234</v>
      </c>
      <c r="M256" s="35"/>
      <c r="N256" s="58" t="s">
        <v>185</v>
      </c>
      <c r="O256" s="58" t="s">
        <v>191</v>
      </c>
      <c r="P256" s="58" t="s">
        <v>235</v>
      </c>
      <c r="Q256" s="59"/>
      <c r="R256" s="62"/>
    </row>
    <row r="257" spans="1:20" x14ac:dyDescent="0.25">
      <c r="A257" s="62" t="s">
        <v>788</v>
      </c>
      <c r="B257" s="36">
        <v>12</v>
      </c>
      <c r="C257" s="36">
        <f t="shared" si="4"/>
        <v>90</v>
      </c>
      <c r="D257" s="36" t="s">
        <v>190</v>
      </c>
      <c r="E257" s="36" t="s">
        <v>173</v>
      </c>
      <c r="F257" s="36" t="s">
        <v>751</v>
      </c>
      <c r="G257" s="36" t="s">
        <v>171</v>
      </c>
      <c r="H257" s="36" t="s">
        <v>606</v>
      </c>
      <c r="I257" s="36" t="s">
        <v>8</v>
      </c>
      <c r="J257" s="36" t="s">
        <v>166</v>
      </c>
      <c r="K257" s="36">
        <v>0</v>
      </c>
      <c r="L257" s="36" t="s">
        <v>160</v>
      </c>
      <c r="M257" s="35"/>
      <c r="N257" s="58" t="s">
        <v>190</v>
      </c>
      <c r="O257" s="58" t="s">
        <v>235</v>
      </c>
      <c r="P257" s="58" t="s">
        <v>192</v>
      </c>
      <c r="Q257" s="59" t="s">
        <v>789</v>
      </c>
      <c r="R257" s="62"/>
    </row>
    <row r="258" spans="1:20" x14ac:dyDescent="0.25">
      <c r="A258" s="62" t="s">
        <v>790</v>
      </c>
      <c r="B258" s="36">
        <v>7</v>
      </c>
      <c r="C258" s="36">
        <f t="shared" si="4"/>
        <v>15</v>
      </c>
      <c r="D258" s="36" t="s">
        <v>208</v>
      </c>
      <c r="E258" s="36" t="s">
        <v>173</v>
      </c>
      <c r="F258" s="36">
        <v>4</v>
      </c>
      <c r="G258" s="36" t="s">
        <v>159</v>
      </c>
      <c r="H258" s="36" t="s">
        <v>791</v>
      </c>
      <c r="I258" s="36" t="s">
        <v>175</v>
      </c>
      <c r="J258" s="36" t="s">
        <v>792</v>
      </c>
      <c r="K258" s="36" t="s">
        <v>165</v>
      </c>
      <c r="L258" s="36" t="s">
        <v>189</v>
      </c>
      <c r="M258" s="35"/>
      <c r="N258" s="58" t="s">
        <v>208</v>
      </c>
      <c r="O258" s="58" t="s">
        <v>179</v>
      </c>
      <c r="P258" s="58" t="s">
        <v>163</v>
      </c>
      <c r="Q258" s="59" t="s">
        <v>793</v>
      </c>
      <c r="R258" s="62"/>
    </row>
    <row r="259" spans="1:20" x14ac:dyDescent="0.25">
      <c r="A259" s="62" t="s">
        <v>794</v>
      </c>
      <c r="B259" s="36">
        <v>12</v>
      </c>
      <c r="C259" s="36">
        <f t="shared" si="4"/>
        <v>90</v>
      </c>
      <c r="D259" s="36" t="s">
        <v>178</v>
      </c>
      <c r="E259" s="36" t="s">
        <v>173</v>
      </c>
      <c r="F259" s="36">
        <v>36</v>
      </c>
      <c r="G259" s="36" t="s">
        <v>171</v>
      </c>
      <c r="H259" s="36" t="s">
        <v>279</v>
      </c>
      <c r="I259" s="36" t="s">
        <v>175</v>
      </c>
      <c r="J259" s="36" t="s">
        <v>768</v>
      </c>
      <c r="K259" s="36" t="s">
        <v>207</v>
      </c>
      <c r="L259" s="36" t="s">
        <v>168</v>
      </c>
      <c r="M259" s="35"/>
      <c r="N259" s="58" t="s">
        <v>178</v>
      </c>
      <c r="O259" s="58" t="s">
        <v>179</v>
      </c>
      <c r="P259" s="58" t="s">
        <v>180</v>
      </c>
      <c r="Q259" s="59" t="s">
        <v>795</v>
      </c>
      <c r="R259" s="62"/>
    </row>
    <row r="260" spans="1:20" x14ac:dyDescent="0.25">
      <c r="A260" s="62" t="s">
        <v>796</v>
      </c>
      <c r="B260" s="36">
        <v>6</v>
      </c>
      <c r="C260" s="36">
        <f t="shared" si="4"/>
        <v>10</v>
      </c>
      <c r="D260" s="36" t="s">
        <v>178</v>
      </c>
      <c r="E260" s="36" t="s">
        <v>173</v>
      </c>
      <c r="F260" s="36" t="s">
        <v>771</v>
      </c>
      <c r="G260" s="36" t="s">
        <v>159</v>
      </c>
      <c r="H260" s="36" t="s">
        <v>194</v>
      </c>
      <c r="I260" s="36" t="s">
        <v>175</v>
      </c>
      <c r="J260" s="36" t="s">
        <v>772</v>
      </c>
      <c r="K260" s="36" t="s">
        <v>773</v>
      </c>
      <c r="L260" s="36" t="s">
        <v>189</v>
      </c>
      <c r="M260" s="35"/>
      <c r="N260" s="58" t="s">
        <v>178</v>
      </c>
      <c r="O260" s="58" t="s">
        <v>179</v>
      </c>
      <c r="P260" s="58" t="s">
        <v>169</v>
      </c>
      <c r="Q260" s="59" t="s">
        <v>774</v>
      </c>
      <c r="R260" s="62"/>
    </row>
    <row r="261" spans="1:20" x14ac:dyDescent="0.25">
      <c r="A261" s="62" t="s">
        <v>833</v>
      </c>
      <c r="B261" s="37">
        <v>10</v>
      </c>
      <c r="C261" s="36">
        <f t="shared" si="4"/>
        <v>40</v>
      </c>
      <c r="D261" s="65" t="s">
        <v>706</v>
      </c>
      <c r="E261" s="64" t="s">
        <v>836</v>
      </c>
      <c r="F261" s="36">
        <v>6</v>
      </c>
      <c r="G261" s="36" t="s">
        <v>712</v>
      </c>
      <c r="H261" s="36" t="s">
        <v>5</v>
      </c>
      <c r="I261" s="36" t="s">
        <v>175</v>
      </c>
      <c r="J261" s="36" t="s">
        <v>166</v>
      </c>
      <c r="K261" s="36" t="s">
        <v>171</v>
      </c>
      <c r="L261" s="58"/>
      <c r="M261" s="58"/>
      <c r="N261" s="58" t="s">
        <v>208</v>
      </c>
      <c r="O261" s="35" t="s">
        <v>179</v>
      </c>
      <c r="P261" s="58" t="s">
        <v>180</v>
      </c>
      <c r="Q261" s="63" t="s">
        <v>719</v>
      </c>
      <c r="R261" s="62"/>
    </row>
    <row r="262" spans="1:20" x14ac:dyDescent="0.25">
      <c r="A262" s="62" t="s">
        <v>834</v>
      </c>
      <c r="B262" s="36">
        <v>8</v>
      </c>
      <c r="C262" s="36">
        <f t="shared" si="4"/>
        <v>20</v>
      </c>
      <c r="D262" s="64" t="s">
        <v>706</v>
      </c>
      <c r="E262" s="64" t="s">
        <v>836</v>
      </c>
      <c r="F262" s="36">
        <v>4</v>
      </c>
      <c r="G262" s="36" t="s">
        <v>712</v>
      </c>
      <c r="H262" s="36" t="s">
        <v>333</v>
      </c>
      <c r="I262" s="36" t="s">
        <v>175</v>
      </c>
      <c r="J262" s="36" t="s">
        <v>835</v>
      </c>
      <c r="K262" s="36" t="s">
        <v>347</v>
      </c>
      <c r="L262" s="36"/>
      <c r="M262" s="35"/>
      <c r="N262" s="58" t="s">
        <v>208</v>
      </c>
      <c r="O262" s="58" t="s">
        <v>179</v>
      </c>
      <c r="P262" s="58" t="s">
        <v>180</v>
      </c>
      <c r="Q262" s="59" t="s">
        <v>719</v>
      </c>
      <c r="R262" s="58"/>
    </row>
    <row r="263" spans="1:20" x14ac:dyDescent="0.25">
      <c r="A263" s="105"/>
      <c r="B263" s="36"/>
      <c r="C263" s="36"/>
      <c r="D263" s="36"/>
      <c r="E263" s="36"/>
      <c r="F263" s="37"/>
      <c r="G263" s="36"/>
      <c r="H263" s="36"/>
      <c r="I263" s="36"/>
      <c r="J263" s="36"/>
      <c r="K263" s="36"/>
      <c r="L263" s="36"/>
      <c r="M263" s="36"/>
      <c r="N263" s="35"/>
      <c r="O263" s="35"/>
      <c r="P263" s="35"/>
      <c r="Q263" s="103"/>
      <c r="R263" s="104"/>
      <c r="S263" s="130"/>
    </row>
    <row r="264" spans="1:20" x14ac:dyDescent="0.25">
      <c r="A264" s="105"/>
      <c r="B264" s="36"/>
      <c r="C264" s="36"/>
      <c r="D264" s="36"/>
      <c r="E264" s="36"/>
      <c r="F264" s="37"/>
      <c r="G264" s="36"/>
      <c r="H264" s="36"/>
      <c r="I264" s="36"/>
      <c r="J264" s="36"/>
      <c r="K264" s="36"/>
      <c r="R264" s="130"/>
      <c r="S264" s="130"/>
      <c r="T264" s="39" t="s">
        <v>1111</v>
      </c>
    </row>
    <row r="335" spans="1:20" x14ac:dyDescent="0.25">
      <c r="A335" s="62"/>
      <c r="B335" s="36"/>
      <c r="C335" s="62"/>
      <c r="D335" s="36"/>
      <c r="E335" s="36"/>
      <c r="F335"/>
      <c r="G335" s="36"/>
      <c r="H335" s="36"/>
      <c r="I335" s="37"/>
      <c r="J335" s="36"/>
      <c r="K335" s="36"/>
      <c r="L335" s="36"/>
      <c r="M335" s="36"/>
      <c r="N335" s="35"/>
      <c r="O335" s="58"/>
      <c r="P335" s="58"/>
      <c r="Q335" s="58"/>
      <c r="R335" s="35"/>
      <c r="S335" s="59"/>
      <c r="T335" s="62"/>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S60"/>
  <sheetViews>
    <sheetView zoomScale="70" zoomScaleNormal="70" workbookViewId="0">
      <pane ySplit="1" topLeftCell="A35" activePane="bottomLeft" state="frozen"/>
      <selection pane="bottomLeft" activeCell="S64" sqref="S64"/>
    </sheetView>
  </sheetViews>
  <sheetFormatPr baseColWidth="10" defaultColWidth="11.42578125" defaultRowHeight="15" x14ac:dyDescent="0.25"/>
  <cols>
    <col min="1" max="1" width="27.140625" style="39" customWidth="1"/>
    <col min="2" max="2" width="8.5703125" style="43" customWidth="1"/>
    <col min="3" max="3" width="9.140625" style="43" bestFit="1" customWidth="1"/>
    <col min="4" max="4" width="12.85546875" style="76" bestFit="1" customWidth="1"/>
    <col min="5" max="5" width="11.42578125" style="43" customWidth="1"/>
    <col min="6" max="6" width="18.5703125" style="44" customWidth="1"/>
    <col min="7" max="10" width="18.5703125" style="43" customWidth="1"/>
    <col min="11" max="11" width="18.5703125" style="45" customWidth="1"/>
    <col min="12" max="12" width="14" style="43" customWidth="1"/>
    <col min="13" max="13" width="5.7109375" style="43" customWidth="1"/>
    <col min="14" max="16" width="18.5703125" style="39" customWidth="1"/>
    <col min="17" max="17" width="36.42578125" style="39" customWidth="1"/>
    <col min="18" max="18" width="29.7109375" style="114" bestFit="1" customWidth="1"/>
    <col min="19" max="16384" width="11.42578125" style="39"/>
  </cols>
  <sheetData>
    <row r="1" spans="1:18" x14ac:dyDescent="0.25">
      <c r="A1" s="32" t="s">
        <v>592</v>
      </c>
      <c r="B1" s="32" t="s">
        <v>147</v>
      </c>
      <c r="C1" s="32" t="s">
        <v>124</v>
      </c>
      <c r="D1" s="79" t="s">
        <v>1071</v>
      </c>
      <c r="E1" s="32" t="s">
        <v>146</v>
      </c>
      <c r="F1" s="51" t="s">
        <v>148</v>
      </c>
      <c r="G1" s="32" t="s">
        <v>149</v>
      </c>
      <c r="H1" s="32" t="s">
        <v>75</v>
      </c>
      <c r="I1" s="32" t="s">
        <v>150</v>
      </c>
      <c r="J1" s="32" t="s">
        <v>151</v>
      </c>
      <c r="K1" s="32" t="s">
        <v>76</v>
      </c>
      <c r="L1" s="52" t="s">
        <v>73</v>
      </c>
      <c r="M1" s="32"/>
      <c r="N1" s="32" t="s">
        <v>77</v>
      </c>
      <c r="O1" s="32" t="s">
        <v>74</v>
      </c>
      <c r="P1" s="32" t="s">
        <v>78</v>
      </c>
      <c r="Q1" s="53" t="s">
        <v>79</v>
      </c>
      <c r="R1" s="110" t="s">
        <v>1087</v>
      </c>
    </row>
    <row r="2" spans="1:18" x14ac:dyDescent="0.25">
      <c r="A2" s="35" t="s">
        <v>593</v>
      </c>
      <c r="B2" s="36">
        <v>9</v>
      </c>
      <c r="C2" s="36">
        <f>IF(OR(B2=1,B2=2),1,IF(B2=3,2,IF(B2=4,3,IF(B2=5,5,IF(B2=6,10,IF(B2=7,15,IF(B2=8,20,IF(B2=9,30,IF(B2=10,40,IF(B2=11,60,90))))))))))</f>
        <v>30</v>
      </c>
      <c r="D2" s="69" t="s">
        <v>592</v>
      </c>
      <c r="E2" s="36" t="s">
        <v>173</v>
      </c>
      <c r="F2" s="55">
        <v>6</v>
      </c>
      <c r="G2" s="36" t="s">
        <v>177</v>
      </c>
      <c r="H2" s="36" t="s">
        <v>206</v>
      </c>
      <c r="I2" s="36" t="s">
        <v>8</v>
      </c>
      <c r="J2" s="36" t="s">
        <v>166</v>
      </c>
      <c r="K2" s="36">
        <v>0</v>
      </c>
      <c r="L2" s="40" t="s">
        <v>200</v>
      </c>
      <c r="M2" s="35"/>
      <c r="N2" s="59" t="s">
        <v>222</v>
      </c>
      <c r="O2" s="59" t="s">
        <v>235</v>
      </c>
      <c r="P2" s="59" t="s">
        <v>192</v>
      </c>
      <c r="Q2" s="57"/>
      <c r="R2" s="58"/>
    </row>
    <row r="3" spans="1:18" x14ac:dyDescent="0.25">
      <c r="A3" s="35" t="s">
        <v>594</v>
      </c>
      <c r="B3" s="36">
        <v>3</v>
      </c>
      <c r="C3" s="36">
        <f t="shared" ref="C3:C59" si="0">IF(OR(B3=1,B3=2),1,IF(B3=3,2,IF(B3=4,3,IF(B3=5,5,IF(B3=6,10,IF(B3=7,15,IF(B3=8,20,IF(B3=9,30,IF(B3=10,40,IF(B3=11,60,90))))))))))</f>
        <v>2</v>
      </c>
      <c r="D3" s="69" t="s">
        <v>592</v>
      </c>
      <c r="E3" s="36" t="s">
        <v>173</v>
      </c>
      <c r="F3" s="55">
        <v>2</v>
      </c>
      <c r="G3" s="36" t="s">
        <v>165</v>
      </c>
      <c r="H3" s="36" t="s">
        <v>5</v>
      </c>
      <c r="I3" s="36" t="s">
        <v>8</v>
      </c>
      <c r="J3" s="36" t="s">
        <v>244</v>
      </c>
      <c r="K3" s="36" t="s">
        <v>188</v>
      </c>
      <c r="L3" s="40" t="s">
        <v>200</v>
      </c>
      <c r="M3" s="39"/>
      <c r="N3" s="59" t="s">
        <v>190</v>
      </c>
      <c r="O3" s="59" t="s">
        <v>180</v>
      </c>
      <c r="P3" s="59" t="s">
        <v>235</v>
      </c>
      <c r="Q3" s="57"/>
      <c r="R3" s="111"/>
    </row>
    <row r="4" spans="1:18" x14ac:dyDescent="0.25">
      <c r="A4" s="35" t="s">
        <v>595</v>
      </c>
      <c r="B4" s="36">
        <v>4</v>
      </c>
      <c r="C4" s="36">
        <f t="shared" si="0"/>
        <v>3</v>
      </c>
      <c r="D4" s="69" t="s">
        <v>592</v>
      </c>
      <c r="E4" s="36" t="s">
        <v>154</v>
      </c>
      <c r="F4" s="55">
        <v>5</v>
      </c>
      <c r="G4" s="36" t="s">
        <v>165</v>
      </c>
      <c r="H4" s="36" t="s">
        <v>174</v>
      </c>
      <c r="I4" s="36" t="s">
        <v>8</v>
      </c>
      <c r="J4" s="36" t="s">
        <v>166</v>
      </c>
      <c r="K4" s="36">
        <v>0</v>
      </c>
      <c r="L4" s="40" t="s">
        <v>200</v>
      </c>
      <c r="M4" s="39"/>
      <c r="N4" s="59" t="s">
        <v>208</v>
      </c>
      <c r="O4" s="59" t="s">
        <v>179</v>
      </c>
      <c r="P4" s="59" t="s">
        <v>162</v>
      </c>
      <c r="Q4" s="57"/>
      <c r="R4" s="111"/>
    </row>
    <row r="5" spans="1:18" x14ac:dyDescent="0.25">
      <c r="A5" s="35" t="s">
        <v>596</v>
      </c>
      <c r="B5" s="36">
        <v>2</v>
      </c>
      <c r="C5" s="36">
        <f t="shared" si="0"/>
        <v>1</v>
      </c>
      <c r="D5" s="69" t="s">
        <v>592</v>
      </c>
      <c r="E5" s="36" t="s">
        <v>154</v>
      </c>
      <c r="F5" s="55">
        <v>1</v>
      </c>
      <c r="G5" s="36" t="s">
        <v>156</v>
      </c>
      <c r="H5" s="36" t="s">
        <v>194</v>
      </c>
      <c r="I5" s="36" t="s">
        <v>175</v>
      </c>
      <c r="J5" s="36" t="s">
        <v>199</v>
      </c>
      <c r="K5" s="36" t="s">
        <v>159</v>
      </c>
      <c r="L5" s="40" t="s">
        <v>200</v>
      </c>
      <c r="M5" s="39"/>
      <c r="N5" s="59" t="s">
        <v>222</v>
      </c>
      <c r="O5" s="59" t="s">
        <v>162</v>
      </c>
      <c r="P5" s="59" t="s">
        <v>162</v>
      </c>
      <c r="Q5" s="57"/>
      <c r="R5" s="111"/>
    </row>
    <row r="6" spans="1:18" x14ac:dyDescent="0.25">
      <c r="A6" s="35" t="s">
        <v>597</v>
      </c>
      <c r="B6" s="36">
        <v>4</v>
      </c>
      <c r="C6" s="36">
        <f t="shared" si="0"/>
        <v>3</v>
      </c>
      <c r="D6" s="69" t="s">
        <v>592</v>
      </c>
      <c r="E6" s="36" t="s">
        <v>154</v>
      </c>
      <c r="F6" s="55">
        <v>4</v>
      </c>
      <c r="G6" s="36" t="s">
        <v>165</v>
      </c>
      <c r="H6" s="36" t="s">
        <v>174</v>
      </c>
      <c r="I6" s="36" t="s">
        <v>175</v>
      </c>
      <c r="J6" s="40" t="s">
        <v>202</v>
      </c>
      <c r="K6" s="36">
        <v>0</v>
      </c>
      <c r="L6" s="40" t="s">
        <v>200</v>
      </c>
      <c r="M6" s="39"/>
      <c r="N6" s="59" t="s">
        <v>185</v>
      </c>
      <c r="O6" s="59" t="s">
        <v>179</v>
      </c>
      <c r="P6" s="59" t="s">
        <v>179</v>
      </c>
      <c r="Q6" s="57"/>
      <c r="R6" s="111"/>
    </row>
    <row r="7" spans="1:18" x14ac:dyDescent="0.25">
      <c r="A7" s="35" t="s">
        <v>598</v>
      </c>
      <c r="B7" s="36">
        <v>4</v>
      </c>
      <c r="C7" s="36">
        <f t="shared" si="0"/>
        <v>3</v>
      </c>
      <c r="D7" s="69" t="s">
        <v>592</v>
      </c>
      <c r="E7" s="36" t="s">
        <v>154</v>
      </c>
      <c r="F7" s="55">
        <v>4</v>
      </c>
      <c r="G7" s="36" t="s">
        <v>165</v>
      </c>
      <c r="H7" s="36" t="s">
        <v>599</v>
      </c>
      <c r="I7" s="36" t="s">
        <v>8</v>
      </c>
      <c r="J7" s="36" t="s">
        <v>166</v>
      </c>
      <c r="K7" s="36">
        <v>0</v>
      </c>
      <c r="L7" s="40" t="s">
        <v>160</v>
      </c>
      <c r="M7" s="39"/>
      <c r="N7" s="59" t="s">
        <v>185</v>
      </c>
      <c r="O7" s="59" t="s">
        <v>235</v>
      </c>
      <c r="P7" s="59" t="s">
        <v>191</v>
      </c>
      <c r="Q7" s="57"/>
      <c r="R7" s="111"/>
    </row>
    <row r="8" spans="1:18" x14ac:dyDescent="0.25">
      <c r="A8" s="35" t="s">
        <v>600</v>
      </c>
      <c r="B8" s="36">
        <v>5</v>
      </c>
      <c r="C8" s="36">
        <f t="shared" si="0"/>
        <v>5</v>
      </c>
      <c r="D8" s="69" t="s">
        <v>592</v>
      </c>
      <c r="E8" s="36" t="s">
        <v>154</v>
      </c>
      <c r="F8" s="55" t="s">
        <v>211</v>
      </c>
      <c r="G8" s="36" t="s">
        <v>165</v>
      </c>
      <c r="H8" s="36" t="s">
        <v>194</v>
      </c>
      <c r="I8" s="36" t="s">
        <v>7</v>
      </c>
      <c r="J8" s="36" t="s">
        <v>448</v>
      </c>
      <c r="K8" s="36">
        <v>0</v>
      </c>
      <c r="L8" s="40" t="s">
        <v>200</v>
      </c>
      <c r="M8" s="39"/>
      <c r="N8" s="59" t="s">
        <v>161</v>
      </c>
      <c r="O8" s="59" t="s">
        <v>169</v>
      </c>
      <c r="P8" s="59" t="s">
        <v>163</v>
      </c>
      <c r="Q8" s="57"/>
      <c r="R8" s="111"/>
    </row>
    <row r="9" spans="1:18" x14ac:dyDescent="0.25">
      <c r="A9" s="35" t="s">
        <v>601</v>
      </c>
      <c r="B9" s="36">
        <v>2</v>
      </c>
      <c r="C9" s="36">
        <f t="shared" si="0"/>
        <v>1</v>
      </c>
      <c r="D9" s="69" t="s">
        <v>592</v>
      </c>
      <c r="E9" s="36" t="s">
        <v>214</v>
      </c>
      <c r="F9" s="55" t="s">
        <v>602</v>
      </c>
      <c r="G9" s="36" t="s">
        <v>165</v>
      </c>
      <c r="H9" s="36" t="s">
        <v>5</v>
      </c>
      <c r="I9" s="36" t="s">
        <v>8</v>
      </c>
      <c r="J9" s="36" t="s">
        <v>244</v>
      </c>
      <c r="K9" s="36" t="s">
        <v>603</v>
      </c>
      <c r="L9" s="40" t="s">
        <v>200</v>
      </c>
      <c r="M9" s="39"/>
      <c r="N9" s="59" t="s">
        <v>190</v>
      </c>
      <c r="O9" s="59" t="s">
        <v>192</v>
      </c>
      <c r="P9" s="59" t="s">
        <v>235</v>
      </c>
      <c r="Q9" s="57"/>
      <c r="R9" s="111"/>
    </row>
    <row r="10" spans="1:18" x14ac:dyDescent="0.25">
      <c r="A10" s="35" t="s">
        <v>604</v>
      </c>
      <c r="B10" s="36">
        <v>12</v>
      </c>
      <c r="C10" s="36">
        <f t="shared" si="0"/>
        <v>90</v>
      </c>
      <c r="D10" s="69" t="s">
        <v>592</v>
      </c>
      <c r="E10" s="36" t="s">
        <v>154</v>
      </c>
      <c r="F10" s="55" t="s">
        <v>605</v>
      </c>
      <c r="G10" s="36" t="s">
        <v>171</v>
      </c>
      <c r="H10" s="36" t="s">
        <v>606</v>
      </c>
      <c r="I10" s="36" t="s">
        <v>8</v>
      </c>
      <c r="J10" s="36" t="s">
        <v>166</v>
      </c>
      <c r="K10" s="36">
        <v>0</v>
      </c>
      <c r="L10" s="40" t="s">
        <v>200</v>
      </c>
      <c r="M10" s="39"/>
      <c r="N10" s="59" t="s">
        <v>222</v>
      </c>
      <c r="O10" s="59" t="s">
        <v>169</v>
      </c>
      <c r="P10" s="59" t="s">
        <v>235</v>
      </c>
      <c r="Q10" s="57"/>
      <c r="R10" s="58"/>
    </row>
    <row r="11" spans="1:18" x14ac:dyDescent="0.25">
      <c r="A11" s="35" t="s">
        <v>607</v>
      </c>
      <c r="B11" s="36">
        <v>4</v>
      </c>
      <c r="C11" s="36">
        <f t="shared" si="0"/>
        <v>3</v>
      </c>
      <c r="D11" s="69" t="s">
        <v>592</v>
      </c>
      <c r="E11" s="36" t="s">
        <v>173</v>
      </c>
      <c r="F11" s="55">
        <v>4</v>
      </c>
      <c r="G11" s="36" t="s">
        <v>217</v>
      </c>
      <c r="H11" s="36" t="s">
        <v>206</v>
      </c>
      <c r="I11" s="36" t="s">
        <v>8</v>
      </c>
      <c r="J11" s="36" t="s">
        <v>166</v>
      </c>
      <c r="K11" s="36">
        <v>0</v>
      </c>
      <c r="L11" s="40" t="s">
        <v>200</v>
      </c>
      <c r="M11" s="39"/>
      <c r="N11" s="59" t="s">
        <v>222</v>
      </c>
      <c r="O11" s="59" t="s">
        <v>169</v>
      </c>
      <c r="P11" s="59" t="s">
        <v>162</v>
      </c>
      <c r="Q11" s="57"/>
      <c r="R11" s="111"/>
    </row>
    <row r="12" spans="1:18" x14ac:dyDescent="0.25">
      <c r="A12" s="35" t="s">
        <v>608</v>
      </c>
      <c r="B12" s="36">
        <v>2</v>
      </c>
      <c r="C12" s="36">
        <f t="shared" si="0"/>
        <v>1</v>
      </c>
      <c r="D12" s="69" t="s">
        <v>592</v>
      </c>
      <c r="E12" s="36" t="s">
        <v>214</v>
      </c>
      <c r="F12" s="55">
        <v>1</v>
      </c>
      <c r="G12" s="36" t="s">
        <v>156</v>
      </c>
      <c r="H12" s="36" t="s">
        <v>194</v>
      </c>
      <c r="I12" s="36" t="s">
        <v>7</v>
      </c>
      <c r="J12" s="36" t="s">
        <v>492</v>
      </c>
      <c r="K12" s="36">
        <v>0</v>
      </c>
      <c r="L12" s="40" t="s">
        <v>200</v>
      </c>
      <c r="M12" s="39"/>
      <c r="N12" s="59" t="s">
        <v>252</v>
      </c>
      <c r="O12" s="59" t="s">
        <v>169</v>
      </c>
      <c r="P12" s="59" t="s">
        <v>169</v>
      </c>
      <c r="Q12" s="57"/>
      <c r="R12" s="111"/>
    </row>
    <row r="13" spans="1:18" x14ac:dyDescent="0.25">
      <c r="A13" s="35" t="s">
        <v>609</v>
      </c>
      <c r="B13" s="36">
        <v>3</v>
      </c>
      <c r="C13" s="36">
        <f t="shared" si="0"/>
        <v>2</v>
      </c>
      <c r="D13" s="69" t="s">
        <v>592</v>
      </c>
      <c r="E13" s="36" t="s">
        <v>214</v>
      </c>
      <c r="F13" s="55">
        <v>2</v>
      </c>
      <c r="G13" s="36" t="s">
        <v>165</v>
      </c>
      <c r="H13" s="36" t="s">
        <v>194</v>
      </c>
      <c r="I13" s="36" t="s">
        <v>7</v>
      </c>
      <c r="J13" s="36" t="s">
        <v>492</v>
      </c>
      <c r="K13" s="36" t="s">
        <v>165</v>
      </c>
      <c r="L13" s="40" t="s">
        <v>200</v>
      </c>
      <c r="M13" s="39"/>
      <c r="N13" s="59" t="s">
        <v>252</v>
      </c>
      <c r="O13" s="59" t="s">
        <v>169</v>
      </c>
      <c r="P13" s="59" t="s">
        <v>162</v>
      </c>
      <c r="Q13" s="57"/>
      <c r="R13" s="111"/>
    </row>
    <row r="14" spans="1:18" x14ac:dyDescent="0.25">
      <c r="A14" s="35" t="s">
        <v>610</v>
      </c>
      <c r="B14" s="36">
        <v>2</v>
      </c>
      <c r="C14" s="36">
        <f t="shared" si="0"/>
        <v>1</v>
      </c>
      <c r="D14" s="69" t="s">
        <v>592</v>
      </c>
      <c r="E14" s="36" t="s">
        <v>214</v>
      </c>
      <c r="F14" s="55">
        <v>1</v>
      </c>
      <c r="G14" s="36" t="s">
        <v>159</v>
      </c>
      <c r="H14" s="36" t="s">
        <v>206</v>
      </c>
      <c r="I14" s="36" t="s">
        <v>7</v>
      </c>
      <c r="J14" s="36" t="s">
        <v>166</v>
      </c>
      <c r="K14" s="36">
        <v>0</v>
      </c>
      <c r="L14" s="40" t="s">
        <v>160</v>
      </c>
      <c r="M14" s="39"/>
      <c r="N14" s="59" t="s">
        <v>252</v>
      </c>
      <c r="O14" s="59" t="s">
        <v>169</v>
      </c>
      <c r="P14" s="59" t="s">
        <v>191</v>
      </c>
      <c r="Q14" s="57"/>
      <c r="R14" s="58"/>
    </row>
    <row r="15" spans="1:18" x14ac:dyDescent="0.25">
      <c r="A15" s="35" t="s">
        <v>611</v>
      </c>
      <c r="B15" s="36">
        <v>5</v>
      </c>
      <c r="C15" s="36">
        <f t="shared" si="0"/>
        <v>5</v>
      </c>
      <c r="D15" s="69" t="s">
        <v>592</v>
      </c>
      <c r="E15" s="36" t="s">
        <v>173</v>
      </c>
      <c r="F15" s="55">
        <v>3</v>
      </c>
      <c r="G15" s="36" t="s">
        <v>205</v>
      </c>
      <c r="H15" s="36" t="s">
        <v>206</v>
      </c>
      <c r="I15" s="36" t="s">
        <v>175</v>
      </c>
      <c r="J15" s="36" t="s">
        <v>176</v>
      </c>
      <c r="K15" s="36" t="s">
        <v>159</v>
      </c>
      <c r="L15" s="40" t="s">
        <v>200</v>
      </c>
      <c r="M15" s="39"/>
      <c r="N15" s="59" t="s">
        <v>178</v>
      </c>
      <c r="O15" s="59" t="s">
        <v>169</v>
      </c>
      <c r="P15" s="59" t="s">
        <v>180</v>
      </c>
      <c r="Q15" s="60" t="s">
        <v>612</v>
      </c>
      <c r="R15" s="58"/>
    </row>
    <row r="16" spans="1:18" x14ac:dyDescent="0.25">
      <c r="A16" s="35" t="s">
        <v>613</v>
      </c>
      <c r="B16" s="36">
        <v>5</v>
      </c>
      <c r="C16" s="36">
        <f t="shared" si="0"/>
        <v>5</v>
      </c>
      <c r="D16" s="69" t="s">
        <v>592</v>
      </c>
      <c r="E16" s="36" t="s">
        <v>173</v>
      </c>
      <c r="F16" s="55">
        <v>4</v>
      </c>
      <c r="G16" s="36" t="s">
        <v>205</v>
      </c>
      <c r="H16" s="36" t="s">
        <v>194</v>
      </c>
      <c r="I16" s="36" t="s">
        <v>8</v>
      </c>
      <c r="J16" s="36" t="s">
        <v>244</v>
      </c>
      <c r="K16" s="36" t="s">
        <v>159</v>
      </c>
      <c r="L16" s="40" t="s">
        <v>200</v>
      </c>
      <c r="M16" s="39"/>
      <c r="N16" s="59" t="s">
        <v>190</v>
      </c>
      <c r="O16" s="59" t="s">
        <v>169</v>
      </c>
      <c r="P16" s="59" t="s">
        <v>163</v>
      </c>
      <c r="Q16" s="57"/>
      <c r="R16" s="58"/>
    </row>
    <row r="17" spans="1:18" x14ac:dyDescent="0.25">
      <c r="A17" s="35" t="s">
        <v>614</v>
      </c>
      <c r="B17" s="36">
        <v>8</v>
      </c>
      <c r="C17" s="36">
        <f t="shared" si="0"/>
        <v>20</v>
      </c>
      <c r="D17" s="69" t="s">
        <v>592</v>
      </c>
      <c r="E17" s="36" t="s">
        <v>214</v>
      </c>
      <c r="F17" s="55">
        <v>4</v>
      </c>
      <c r="G17" s="36" t="s">
        <v>177</v>
      </c>
      <c r="H17" s="36" t="s">
        <v>5</v>
      </c>
      <c r="I17" s="36" t="s">
        <v>7</v>
      </c>
      <c r="J17" s="36" t="s">
        <v>244</v>
      </c>
      <c r="K17" s="36" t="s">
        <v>159</v>
      </c>
      <c r="L17" s="40" t="s">
        <v>200</v>
      </c>
      <c r="M17" s="39"/>
      <c r="N17" s="59" t="s">
        <v>252</v>
      </c>
      <c r="O17" s="59" t="s">
        <v>169</v>
      </c>
      <c r="P17" s="59" t="s">
        <v>169</v>
      </c>
      <c r="Q17" s="57"/>
      <c r="R17" s="58"/>
    </row>
    <row r="18" spans="1:18" x14ac:dyDescent="0.25">
      <c r="A18" s="35" t="s">
        <v>615</v>
      </c>
      <c r="B18" s="36">
        <v>5</v>
      </c>
      <c r="C18" s="36">
        <f t="shared" si="0"/>
        <v>5</v>
      </c>
      <c r="D18" s="69" t="s">
        <v>592</v>
      </c>
      <c r="E18" s="36" t="s">
        <v>173</v>
      </c>
      <c r="F18" s="55">
        <v>3</v>
      </c>
      <c r="G18" s="36" t="s">
        <v>165</v>
      </c>
      <c r="H18" s="36" t="s">
        <v>157</v>
      </c>
      <c r="I18" s="36" t="s">
        <v>175</v>
      </c>
      <c r="J18" s="36" t="s">
        <v>239</v>
      </c>
      <c r="K18" s="36" t="s">
        <v>184</v>
      </c>
      <c r="L18" s="40" t="s">
        <v>200</v>
      </c>
      <c r="M18" s="39"/>
      <c r="N18" s="59" t="s">
        <v>222</v>
      </c>
      <c r="O18" s="59" t="s">
        <v>169</v>
      </c>
      <c r="P18" s="59" t="s">
        <v>162</v>
      </c>
      <c r="Q18" s="57"/>
      <c r="R18" s="111"/>
    </row>
    <row r="19" spans="1:18" x14ac:dyDescent="0.25">
      <c r="A19" s="35" t="s">
        <v>616</v>
      </c>
      <c r="B19" s="36">
        <v>4</v>
      </c>
      <c r="C19" s="36">
        <f t="shared" si="0"/>
        <v>3</v>
      </c>
      <c r="D19" s="69" t="s">
        <v>592</v>
      </c>
      <c r="E19" s="36" t="s">
        <v>173</v>
      </c>
      <c r="F19" s="55">
        <v>2</v>
      </c>
      <c r="G19" s="36" t="s">
        <v>165</v>
      </c>
      <c r="H19" s="36" t="s">
        <v>194</v>
      </c>
      <c r="I19" s="36" t="s">
        <v>175</v>
      </c>
      <c r="J19" s="36" t="s">
        <v>195</v>
      </c>
      <c r="K19" s="36" t="s">
        <v>184</v>
      </c>
      <c r="L19" s="40" t="s">
        <v>200</v>
      </c>
      <c r="M19" s="39"/>
      <c r="N19" s="59" t="s">
        <v>185</v>
      </c>
      <c r="O19" s="59" t="s">
        <v>180</v>
      </c>
      <c r="P19" s="59" t="s">
        <v>179</v>
      </c>
      <c r="Q19" s="57"/>
      <c r="R19" s="111"/>
    </row>
    <row r="20" spans="1:18" x14ac:dyDescent="0.25">
      <c r="A20" s="35" t="s">
        <v>617</v>
      </c>
      <c r="B20" s="36">
        <v>1</v>
      </c>
      <c r="C20" s="36">
        <f t="shared" si="0"/>
        <v>1</v>
      </c>
      <c r="D20" s="69" t="s">
        <v>592</v>
      </c>
      <c r="E20" s="36" t="s">
        <v>154</v>
      </c>
      <c r="F20" s="55">
        <v>2</v>
      </c>
      <c r="G20" s="36" t="s">
        <v>159</v>
      </c>
      <c r="H20" s="36" t="s">
        <v>5</v>
      </c>
      <c r="I20" s="36" t="s">
        <v>8</v>
      </c>
      <c r="J20" s="36" t="s">
        <v>244</v>
      </c>
      <c r="K20" s="36" t="s">
        <v>390</v>
      </c>
      <c r="L20" s="40" t="s">
        <v>200</v>
      </c>
      <c r="M20" s="39"/>
      <c r="N20" s="59" t="s">
        <v>190</v>
      </c>
      <c r="O20" s="59" t="s">
        <v>169</v>
      </c>
      <c r="P20" s="59" t="s">
        <v>163</v>
      </c>
      <c r="Q20" s="57"/>
      <c r="R20" s="58"/>
    </row>
    <row r="21" spans="1:18" x14ac:dyDescent="0.25">
      <c r="A21" s="35" t="s">
        <v>618</v>
      </c>
      <c r="B21" s="36">
        <v>5</v>
      </c>
      <c r="C21" s="36">
        <f t="shared" si="0"/>
        <v>5</v>
      </c>
      <c r="D21" s="69" t="s">
        <v>592</v>
      </c>
      <c r="E21" s="36" t="s">
        <v>154</v>
      </c>
      <c r="F21" s="55" t="s">
        <v>619</v>
      </c>
      <c r="G21" s="36" t="s">
        <v>347</v>
      </c>
      <c r="H21" s="36" t="s">
        <v>194</v>
      </c>
      <c r="I21" s="36" t="s">
        <v>8</v>
      </c>
      <c r="J21" s="36" t="s">
        <v>219</v>
      </c>
      <c r="K21" s="36" t="s">
        <v>390</v>
      </c>
      <c r="L21" s="40" t="s">
        <v>200</v>
      </c>
      <c r="M21" s="39"/>
      <c r="N21" s="59" t="s">
        <v>190</v>
      </c>
      <c r="O21" s="59" t="s">
        <v>180</v>
      </c>
      <c r="P21" s="59" t="s">
        <v>163</v>
      </c>
      <c r="Q21" s="57"/>
      <c r="R21" s="58"/>
    </row>
    <row r="22" spans="1:18" x14ac:dyDescent="0.25">
      <c r="A22" s="35" t="s">
        <v>620</v>
      </c>
      <c r="B22" s="36">
        <v>2</v>
      </c>
      <c r="C22" s="36">
        <f t="shared" si="0"/>
        <v>1</v>
      </c>
      <c r="D22" s="69" t="s">
        <v>592</v>
      </c>
      <c r="E22" s="36" t="s">
        <v>173</v>
      </c>
      <c r="F22" s="55">
        <v>1</v>
      </c>
      <c r="G22" s="36" t="s">
        <v>165</v>
      </c>
      <c r="H22" s="36" t="s">
        <v>206</v>
      </c>
      <c r="I22" s="36" t="s">
        <v>8</v>
      </c>
      <c r="J22" s="36" t="s">
        <v>166</v>
      </c>
      <c r="K22" s="36">
        <v>0</v>
      </c>
      <c r="L22" s="40" t="s">
        <v>200</v>
      </c>
      <c r="M22" s="39"/>
      <c r="N22" s="59" t="s">
        <v>222</v>
      </c>
      <c r="O22" s="59" t="s">
        <v>169</v>
      </c>
      <c r="P22" s="59" t="s">
        <v>162</v>
      </c>
      <c r="Q22" s="117"/>
      <c r="R22" s="116"/>
    </row>
    <row r="23" spans="1:18" x14ac:dyDescent="0.25">
      <c r="A23" s="35" t="s">
        <v>621</v>
      </c>
      <c r="B23" s="36">
        <v>6</v>
      </c>
      <c r="C23" s="36">
        <f t="shared" si="0"/>
        <v>10</v>
      </c>
      <c r="D23" s="69" t="s">
        <v>592</v>
      </c>
      <c r="E23" s="36" t="s">
        <v>173</v>
      </c>
      <c r="F23" s="55">
        <v>4</v>
      </c>
      <c r="G23" s="36" t="s">
        <v>159</v>
      </c>
      <c r="H23" s="36" t="s">
        <v>206</v>
      </c>
      <c r="I23" s="36" t="s">
        <v>8</v>
      </c>
      <c r="J23" s="36" t="s">
        <v>166</v>
      </c>
      <c r="K23" s="36">
        <v>0</v>
      </c>
      <c r="L23" s="40" t="s">
        <v>200</v>
      </c>
      <c r="M23" s="39"/>
      <c r="N23" s="59" t="s">
        <v>222</v>
      </c>
      <c r="O23" s="59" t="s">
        <v>235</v>
      </c>
      <c r="P23" s="59" t="s">
        <v>192</v>
      </c>
      <c r="Q23" s="117"/>
      <c r="R23" s="58"/>
    </row>
    <row r="24" spans="1:18" x14ac:dyDescent="0.25">
      <c r="A24" s="35" t="s">
        <v>622</v>
      </c>
      <c r="B24" s="36">
        <v>4</v>
      </c>
      <c r="C24" s="36">
        <f t="shared" si="0"/>
        <v>3</v>
      </c>
      <c r="D24" s="69" t="s">
        <v>592</v>
      </c>
      <c r="E24" s="36" t="s">
        <v>173</v>
      </c>
      <c r="F24" s="55">
        <v>2</v>
      </c>
      <c r="G24" s="36" t="s">
        <v>159</v>
      </c>
      <c r="H24" s="36" t="s">
        <v>206</v>
      </c>
      <c r="I24" s="36" t="s">
        <v>8</v>
      </c>
      <c r="J24" s="36" t="s">
        <v>166</v>
      </c>
      <c r="K24" s="36">
        <v>0</v>
      </c>
      <c r="L24" s="40" t="s">
        <v>200</v>
      </c>
      <c r="M24" s="39"/>
      <c r="N24" s="59" t="s">
        <v>185</v>
      </c>
      <c r="O24" s="59" t="s">
        <v>235</v>
      </c>
      <c r="P24" s="59" t="s">
        <v>191</v>
      </c>
      <c r="Q24" s="57"/>
      <c r="R24" s="58"/>
    </row>
    <row r="25" spans="1:18" x14ac:dyDescent="0.25">
      <c r="A25" s="35" t="s">
        <v>623</v>
      </c>
      <c r="B25" s="36">
        <v>4</v>
      </c>
      <c r="C25" s="36">
        <f t="shared" si="0"/>
        <v>3</v>
      </c>
      <c r="D25" s="69" t="s">
        <v>592</v>
      </c>
      <c r="E25" s="36" t="s">
        <v>173</v>
      </c>
      <c r="F25" s="55">
        <v>3</v>
      </c>
      <c r="G25" s="36" t="s">
        <v>205</v>
      </c>
      <c r="H25" s="36" t="s">
        <v>206</v>
      </c>
      <c r="I25" s="36" t="s">
        <v>8</v>
      </c>
      <c r="J25" s="36" t="s">
        <v>166</v>
      </c>
      <c r="K25" s="36">
        <v>0</v>
      </c>
      <c r="L25" s="40" t="s">
        <v>200</v>
      </c>
      <c r="M25" s="39"/>
      <c r="N25" s="59" t="s">
        <v>222</v>
      </c>
      <c r="O25" s="59" t="s">
        <v>169</v>
      </c>
      <c r="P25" s="59" t="s">
        <v>192</v>
      </c>
      <c r="Q25" s="117"/>
      <c r="R25" s="58"/>
    </row>
    <row r="26" spans="1:18" x14ac:dyDescent="0.25">
      <c r="A26" s="35" t="s">
        <v>624</v>
      </c>
      <c r="B26" s="36">
        <v>2</v>
      </c>
      <c r="C26" s="36">
        <f t="shared" si="0"/>
        <v>1</v>
      </c>
      <c r="D26" s="69" t="s">
        <v>592</v>
      </c>
      <c r="E26" s="36" t="s">
        <v>214</v>
      </c>
      <c r="F26" s="55">
        <v>2</v>
      </c>
      <c r="G26" s="36" t="s">
        <v>156</v>
      </c>
      <c r="H26" s="36" t="s">
        <v>5</v>
      </c>
      <c r="I26" s="36" t="s">
        <v>8</v>
      </c>
      <c r="J26" s="36" t="s">
        <v>244</v>
      </c>
      <c r="K26" s="36" t="s">
        <v>188</v>
      </c>
      <c r="L26" s="40" t="s">
        <v>200</v>
      </c>
      <c r="M26" s="39"/>
      <c r="N26" s="59" t="s">
        <v>190</v>
      </c>
      <c r="O26" s="59" t="s">
        <v>169</v>
      </c>
      <c r="P26" s="59" t="s">
        <v>192</v>
      </c>
      <c r="Q26" s="57"/>
      <c r="R26" s="116"/>
    </row>
    <row r="27" spans="1:18" x14ac:dyDescent="0.25">
      <c r="A27" s="35" t="s">
        <v>625</v>
      </c>
      <c r="B27" s="36">
        <v>7</v>
      </c>
      <c r="C27" s="36">
        <f t="shared" si="0"/>
        <v>15</v>
      </c>
      <c r="D27" s="69" t="s">
        <v>592</v>
      </c>
      <c r="E27" s="36" t="s">
        <v>154</v>
      </c>
      <c r="F27" s="55">
        <v>6</v>
      </c>
      <c r="G27" s="36" t="s">
        <v>165</v>
      </c>
      <c r="H27" s="36" t="s">
        <v>194</v>
      </c>
      <c r="I27" s="36" t="s">
        <v>8</v>
      </c>
      <c r="J27" s="36" t="s">
        <v>199</v>
      </c>
      <c r="K27" s="36" t="s">
        <v>270</v>
      </c>
      <c r="L27" s="40" t="s">
        <v>200</v>
      </c>
      <c r="M27" s="39"/>
      <c r="N27" s="59" t="s">
        <v>185</v>
      </c>
      <c r="O27" s="59" t="s">
        <v>180</v>
      </c>
      <c r="P27" s="59" t="s">
        <v>179</v>
      </c>
      <c r="Q27" s="57"/>
      <c r="R27" s="111"/>
    </row>
    <row r="28" spans="1:18" x14ac:dyDescent="0.25">
      <c r="A28" s="35" t="s">
        <v>626</v>
      </c>
      <c r="B28" s="36">
        <v>4</v>
      </c>
      <c r="C28" s="36">
        <f t="shared" si="0"/>
        <v>3</v>
      </c>
      <c r="D28" s="69" t="s">
        <v>592</v>
      </c>
      <c r="E28" s="36" t="s">
        <v>173</v>
      </c>
      <c r="F28" s="55">
        <v>3</v>
      </c>
      <c r="G28" s="36" t="s">
        <v>205</v>
      </c>
      <c r="H28" s="36" t="s">
        <v>206</v>
      </c>
      <c r="I28" s="36" t="s">
        <v>175</v>
      </c>
      <c r="J28" s="36" t="s">
        <v>166</v>
      </c>
      <c r="K28" s="36" t="s">
        <v>627</v>
      </c>
      <c r="L28" s="40" t="s">
        <v>200</v>
      </c>
      <c r="M28" s="39"/>
      <c r="N28" s="59" t="s">
        <v>208</v>
      </c>
      <c r="O28" s="59" t="s">
        <v>169</v>
      </c>
      <c r="P28" s="59" t="s">
        <v>192</v>
      </c>
      <c r="Q28" s="57"/>
      <c r="R28" s="58"/>
    </row>
    <row r="29" spans="1:18" x14ac:dyDescent="0.25">
      <c r="A29" s="35" t="s">
        <v>628</v>
      </c>
      <c r="B29" s="36">
        <v>4</v>
      </c>
      <c r="C29" s="36">
        <f t="shared" si="0"/>
        <v>3</v>
      </c>
      <c r="D29" s="69" t="s">
        <v>592</v>
      </c>
      <c r="E29" s="36" t="s">
        <v>154</v>
      </c>
      <c r="F29" s="55" t="s">
        <v>574</v>
      </c>
      <c r="G29" s="36" t="s">
        <v>165</v>
      </c>
      <c r="H29" s="36" t="s">
        <v>629</v>
      </c>
      <c r="I29" s="36" t="s">
        <v>7</v>
      </c>
      <c r="J29" s="36" t="s">
        <v>462</v>
      </c>
      <c r="K29" s="36" t="s">
        <v>159</v>
      </c>
      <c r="L29" s="40" t="s">
        <v>200</v>
      </c>
      <c r="M29" s="39"/>
      <c r="N29" s="59" t="s">
        <v>161</v>
      </c>
      <c r="O29" s="59" t="s">
        <v>179</v>
      </c>
      <c r="P29" s="59" t="s">
        <v>163</v>
      </c>
      <c r="Q29" s="57"/>
      <c r="R29" s="111"/>
    </row>
    <row r="30" spans="1:18" x14ac:dyDescent="0.25">
      <c r="A30" s="35" t="s">
        <v>630</v>
      </c>
      <c r="B30" s="36">
        <v>1</v>
      </c>
      <c r="C30" s="36">
        <f t="shared" si="0"/>
        <v>1</v>
      </c>
      <c r="D30" s="69" t="s">
        <v>592</v>
      </c>
      <c r="E30" s="36" t="s">
        <v>173</v>
      </c>
      <c r="F30" s="55">
        <v>1</v>
      </c>
      <c r="G30" s="36" t="s">
        <v>159</v>
      </c>
      <c r="H30" s="36" t="s">
        <v>606</v>
      </c>
      <c r="I30" s="36" t="s">
        <v>175</v>
      </c>
      <c r="J30" s="36" t="s">
        <v>631</v>
      </c>
      <c r="K30" s="36">
        <v>0</v>
      </c>
      <c r="L30" s="40" t="s">
        <v>200</v>
      </c>
      <c r="M30" s="39"/>
      <c r="N30" s="59" t="s">
        <v>185</v>
      </c>
      <c r="O30" s="59" t="s">
        <v>235</v>
      </c>
      <c r="P30" s="59" t="s">
        <v>191</v>
      </c>
      <c r="Q30" s="57"/>
      <c r="R30" s="58"/>
    </row>
    <row r="31" spans="1:18" x14ac:dyDescent="0.25">
      <c r="A31" s="35" t="s">
        <v>632</v>
      </c>
      <c r="B31" s="36">
        <v>8</v>
      </c>
      <c r="C31" s="36">
        <f t="shared" si="0"/>
        <v>20</v>
      </c>
      <c r="D31" s="69" t="s">
        <v>592</v>
      </c>
      <c r="E31" s="36" t="s">
        <v>173</v>
      </c>
      <c r="F31" s="55">
        <v>5</v>
      </c>
      <c r="G31" s="36" t="s">
        <v>217</v>
      </c>
      <c r="H31" s="36" t="s">
        <v>206</v>
      </c>
      <c r="I31" s="36" t="s">
        <v>8</v>
      </c>
      <c r="J31" s="36" t="s">
        <v>244</v>
      </c>
      <c r="K31" s="36" t="s">
        <v>188</v>
      </c>
      <c r="L31" s="40" t="s">
        <v>200</v>
      </c>
      <c r="M31" s="39"/>
      <c r="N31" s="59" t="s">
        <v>190</v>
      </c>
      <c r="O31" s="59" t="s">
        <v>169</v>
      </c>
      <c r="P31" s="59" t="s">
        <v>192</v>
      </c>
      <c r="Q31" s="57"/>
      <c r="R31" s="111"/>
    </row>
    <row r="32" spans="1:18" x14ac:dyDescent="0.25">
      <c r="A32" s="35" t="s">
        <v>633</v>
      </c>
      <c r="B32" s="36">
        <v>2</v>
      </c>
      <c r="C32" s="36">
        <f t="shared" si="0"/>
        <v>1</v>
      </c>
      <c r="D32" s="69" t="s">
        <v>592</v>
      </c>
      <c r="E32" s="36" t="s">
        <v>154</v>
      </c>
      <c r="F32" s="55" t="s">
        <v>634</v>
      </c>
      <c r="G32" s="36" t="s">
        <v>165</v>
      </c>
      <c r="H32" s="36" t="s">
        <v>5</v>
      </c>
      <c r="I32" s="36" t="s">
        <v>8</v>
      </c>
      <c r="J32" s="36" t="s">
        <v>244</v>
      </c>
      <c r="K32" s="36" t="s">
        <v>635</v>
      </c>
      <c r="L32" s="40" t="s">
        <v>200</v>
      </c>
      <c r="M32" s="39"/>
      <c r="N32" s="59" t="s">
        <v>222</v>
      </c>
      <c r="O32" s="59" t="s">
        <v>162</v>
      </c>
      <c r="P32" s="59" t="s">
        <v>235</v>
      </c>
      <c r="Q32" s="57"/>
      <c r="R32" s="111"/>
    </row>
    <row r="33" spans="1:18" x14ac:dyDescent="0.25">
      <c r="A33" s="35" t="s">
        <v>636</v>
      </c>
      <c r="B33" s="36">
        <v>2</v>
      </c>
      <c r="C33" s="36">
        <f t="shared" si="0"/>
        <v>1</v>
      </c>
      <c r="D33" s="69" t="s">
        <v>592</v>
      </c>
      <c r="E33" s="36" t="s">
        <v>173</v>
      </c>
      <c r="F33" s="55">
        <v>1</v>
      </c>
      <c r="G33" s="36" t="s">
        <v>165</v>
      </c>
      <c r="H33" s="36" t="s">
        <v>206</v>
      </c>
      <c r="I33" s="36" t="s">
        <v>175</v>
      </c>
      <c r="J33" s="36" t="s">
        <v>176</v>
      </c>
      <c r="K33" s="36" t="s">
        <v>188</v>
      </c>
      <c r="L33" s="40" t="s">
        <v>200</v>
      </c>
      <c r="M33" s="39"/>
      <c r="N33" s="59" t="s">
        <v>178</v>
      </c>
      <c r="O33" s="59" t="s">
        <v>169</v>
      </c>
      <c r="P33" s="59" t="s">
        <v>235</v>
      </c>
      <c r="Q33" s="60" t="s">
        <v>637</v>
      </c>
      <c r="R33" s="111"/>
    </row>
    <row r="34" spans="1:18" x14ac:dyDescent="0.25">
      <c r="A34" s="35" t="s">
        <v>638</v>
      </c>
      <c r="B34" s="36">
        <v>4</v>
      </c>
      <c r="C34" s="36">
        <f t="shared" si="0"/>
        <v>3</v>
      </c>
      <c r="D34" s="69" t="s">
        <v>592</v>
      </c>
      <c r="E34" s="36" t="s">
        <v>154</v>
      </c>
      <c r="F34" s="55">
        <v>2</v>
      </c>
      <c r="G34" s="36" t="s">
        <v>159</v>
      </c>
      <c r="H34" s="36" t="s">
        <v>279</v>
      </c>
      <c r="I34" s="36" t="s">
        <v>7</v>
      </c>
      <c r="J34" s="36" t="s">
        <v>166</v>
      </c>
      <c r="K34" s="36">
        <v>0</v>
      </c>
      <c r="L34" s="40" t="s">
        <v>200</v>
      </c>
      <c r="M34" s="39"/>
      <c r="N34" s="59" t="s">
        <v>190</v>
      </c>
      <c r="O34" s="59" t="s">
        <v>235</v>
      </c>
      <c r="P34" s="59" t="s">
        <v>169</v>
      </c>
      <c r="Q34" s="57"/>
      <c r="R34" s="58"/>
    </row>
    <row r="35" spans="1:18" x14ac:dyDescent="0.25">
      <c r="A35" s="35" t="s">
        <v>639</v>
      </c>
      <c r="B35" s="36">
        <v>3</v>
      </c>
      <c r="C35" s="36">
        <f t="shared" si="0"/>
        <v>2</v>
      </c>
      <c r="D35" s="69" t="s">
        <v>592</v>
      </c>
      <c r="E35" s="36" t="s">
        <v>173</v>
      </c>
      <c r="F35" s="55">
        <v>2</v>
      </c>
      <c r="G35" s="36" t="s">
        <v>205</v>
      </c>
      <c r="H35" s="36" t="s">
        <v>206</v>
      </c>
      <c r="I35" s="36" t="s">
        <v>8</v>
      </c>
      <c r="J35" s="36" t="s">
        <v>166</v>
      </c>
      <c r="K35" s="36" t="s">
        <v>159</v>
      </c>
      <c r="L35" s="40" t="s">
        <v>200</v>
      </c>
      <c r="M35" s="39"/>
      <c r="N35" s="59" t="s">
        <v>190</v>
      </c>
      <c r="O35" s="59" t="s">
        <v>169</v>
      </c>
      <c r="P35" s="59" t="s">
        <v>163</v>
      </c>
      <c r="Q35" s="57"/>
      <c r="R35" s="58"/>
    </row>
    <row r="36" spans="1:18" x14ac:dyDescent="0.25">
      <c r="A36" s="35" t="s">
        <v>640</v>
      </c>
      <c r="B36" s="36">
        <v>4</v>
      </c>
      <c r="C36" s="36">
        <f t="shared" si="0"/>
        <v>3</v>
      </c>
      <c r="D36" s="69" t="s">
        <v>592</v>
      </c>
      <c r="E36" s="36" t="s">
        <v>173</v>
      </c>
      <c r="F36" s="55">
        <v>2</v>
      </c>
      <c r="G36" s="36" t="s">
        <v>165</v>
      </c>
      <c r="H36" s="36" t="s">
        <v>206</v>
      </c>
      <c r="I36" s="36" t="s">
        <v>175</v>
      </c>
      <c r="J36" s="36" t="s">
        <v>244</v>
      </c>
      <c r="K36" s="36" t="s">
        <v>188</v>
      </c>
      <c r="L36" s="40" t="s">
        <v>200</v>
      </c>
      <c r="M36" s="39"/>
      <c r="N36" s="59" t="s">
        <v>178</v>
      </c>
      <c r="O36" s="59" t="s">
        <v>162</v>
      </c>
      <c r="P36" s="59" t="s">
        <v>180</v>
      </c>
      <c r="Q36" s="57"/>
      <c r="R36" s="111"/>
    </row>
    <row r="37" spans="1:18" x14ac:dyDescent="0.25">
      <c r="A37" s="35" t="s">
        <v>641</v>
      </c>
      <c r="B37" s="36">
        <v>3</v>
      </c>
      <c r="C37" s="36">
        <f t="shared" si="0"/>
        <v>2</v>
      </c>
      <c r="D37" s="69" t="s">
        <v>592</v>
      </c>
      <c r="E37" s="36" t="s">
        <v>154</v>
      </c>
      <c r="F37" s="55">
        <v>2</v>
      </c>
      <c r="G37" s="36" t="s">
        <v>165</v>
      </c>
      <c r="H37" s="36" t="s">
        <v>174</v>
      </c>
      <c r="I37" s="36" t="s">
        <v>8</v>
      </c>
      <c r="J37" s="36" t="s">
        <v>166</v>
      </c>
      <c r="K37" s="36" t="s">
        <v>159</v>
      </c>
      <c r="L37" s="40" t="s">
        <v>200</v>
      </c>
      <c r="M37" s="39"/>
      <c r="N37" s="59" t="s">
        <v>190</v>
      </c>
      <c r="O37" s="59" t="s">
        <v>169</v>
      </c>
      <c r="P37" s="59" t="s">
        <v>163</v>
      </c>
      <c r="Q37" s="57"/>
      <c r="R37" s="111"/>
    </row>
    <row r="38" spans="1:18" x14ac:dyDescent="0.25">
      <c r="A38" s="35" t="s">
        <v>642</v>
      </c>
      <c r="B38" s="36">
        <v>6</v>
      </c>
      <c r="C38" s="36">
        <f t="shared" si="0"/>
        <v>10</v>
      </c>
      <c r="D38" s="69" t="s">
        <v>592</v>
      </c>
      <c r="E38" s="36" t="s">
        <v>173</v>
      </c>
      <c r="F38" s="55" t="s">
        <v>643</v>
      </c>
      <c r="G38" s="36" t="s">
        <v>171</v>
      </c>
      <c r="H38" s="36" t="s">
        <v>5</v>
      </c>
      <c r="I38" s="36" t="s">
        <v>7</v>
      </c>
      <c r="J38" s="36" t="s">
        <v>244</v>
      </c>
      <c r="K38" s="36" t="s">
        <v>390</v>
      </c>
      <c r="L38" s="40" t="s">
        <v>200</v>
      </c>
      <c r="M38" s="39"/>
      <c r="N38" s="59" t="s">
        <v>252</v>
      </c>
      <c r="O38" s="59" t="s">
        <v>163</v>
      </c>
      <c r="P38" s="59" t="s">
        <v>169</v>
      </c>
      <c r="Q38" s="60" t="s">
        <v>644</v>
      </c>
      <c r="R38" s="58"/>
    </row>
    <row r="39" spans="1:18" x14ac:dyDescent="0.25">
      <c r="A39" s="38" t="s">
        <v>645</v>
      </c>
      <c r="B39" s="40">
        <v>5</v>
      </c>
      <c r="C39" s="36">
        <f t="shared" si="0"/>
        <v>5</v>
      </c>
      <c r="D39" s="69" t="s">
        <v>592</v>
      </c>
      <c r="E39" s="40" t="s">
        <v>173</v>
      </c>
      <c r="F39" s="41" t="s">
        <v>574</v>
      </c>
      <c r="G39" s="40" t="s">
        <v>205</v>
      </c>
      <c r="H39" s="40" t="s">
        <v>206</v>
      </c>
      <c r="I39" s="40" t="s">
        <v>175</v>
      </c>
      <c r="J39" s="40" t="s">
        <v>176</v>
      </c>
      <c r="K39" s="40" t="s">
        <v>159</v>
      </c>
      <c r="L39" s="40" t="s">
        <v>200</v>
      </c>
      <c r="M39" s="42"/>
      <c r="N39" s="59" t="s">
        <v>178</v>
      </c>
      <c r="O39" s="59" t="s">
        <v>169</v>
      </c>
      <c r="P39" s="59" t="s">
        <v>180</v>
      </c>
      <c r="Q39" s="61"/>
      <c r="R39" s="59"/>
    </row>
    <row r="40" spans="1:18" x14ac:dyDescent="0.25">
      <c r="A40" s="35" t="s">
        <v>646</v>
      </c>
      <c r="B40" s="36">
        <v>6</v>
      </c>
      <c r="C40" s="36">
        <f t="shared" si="0"/>
        <v>10</v>
      </c>
      <c r="D40" s="69" t="s">
        <v>592</v>
      </c>
      <c r="E40" s="36" t="s">
        <v>154</v>
      </c>
      <c r="F40" s="55">
        <v>6</v>
      </c>
      <c r="G40" s="36" t="s">
        <v>165</v>
      </c>
      <c r="H40" s="36" t="s">
        <v>5</v>
      </c>
      <c r="I40" s="36" t="s">
        <v>8</v>
      </c>
      <c r="J40" s="36" t="s">
        <v>244</v>
      </c>
      <c r="K40" s="36" t="s">
        <v>205</v>
      </c>
      <c r="L40" s="40" t="s">
        <v>200</v>
      </c>
      <c r="M40" s="39"/>
      <c r="N40" s="59" t="s">
        <v>190</v>
      </c>
      <c r="O40" s="59" t="s">
        <v>169</v>
      </c>
      <c r="P40" s="59" t="s">
        <v>192</v>
      </c>
      <c r="Q40" s="57"/>
      <c r="R40" s="111"/>
    </row>
    <row r="41" spans="1:18" x14ac:dyDescent="0.25">
      <c r="A41" s="35" t="s">
        <v>647</v>
      </c>
      <c r="B41" s="36">
        <v>3</v>
      </c>
      <c r="C41" s="36">
        <f t="shared" si="0"/>
        <v>2</v>
      </c>
      <c r="D41" s="69" t="s">
        <v>592</v>
      </c>
      <c r="E41" s="36" t="s">
        <v>173</v>
      </c>
      <c r="F41" s="55">
        <v>2</v>
      </c>
      <c r="G41" s="36" t="s">
        <v>165</v>
      </c>
      <c r="H41" s="36" t="s">
        <v>174</v>
      </c>
      <c r="I41" s="36" t="s">
        <v>7</v>
      </c>
      <c r="J41" s="36" t="s">
        <v>166</v>
      </c>
      <c r="K41" s="36" t="s">
        <v>188</v>
      </c>
      <c r="L41" s="40" t="s">
        <v>200</v>
      </c>
      <c r="M41" s="39"/>
      <c r="N41" s="59" t="s">
        <v>190</v>
      </c>
      <c r="O41" s="59" t="s">
        <v>169</v>
      </c>
      <c r="P41" s="59" t="s">
        <v>162</v>
      </c>
      <c r="Q41" s="57"/>
      <c r="R41" s="111"/>
    </row>
    <row r="42" spans="1:18" x14ac:dyDescent="0.25">
      <c r="A42" s="35" t="s">
        <v>648</v>
      </c>
      <c r="B42" s="36">
        <v>8</v>
      </c>
      <c r="C42" s="36">
        <f t="shared" si="0"/>
        <v>20</v>
      </c>
      <c r="D42" s="69" t="s">
        <v>592</v>
      </c>
      <c r="E42" s="36" t="s">
        <v>154</v>
      </c>
      <c r="F42" s="55">
        <v>6</v>
      </c>
      <c r="G42" s="36" t="s">
        <v>165</v>
      </c>
      <c r="H42" s="36" t="s">
        <v>194</v>
      </c>
      <c r="I42" s="36" t="s">
        <v>8</v>
      </c>
      <c r="J42" s="36" t="s">
        <v>199</v>
      </c>
      <c r="K42" s="36" t="s">
        <v>270</v>
      </c>
      <c r="L42" s="40" t="s">
        <v>200</v>
      </c>
      <c r="M42" s="39"/>
      <c r="N42" s="59" t="s">
        <v>185</v>
      </c>
      <c r="O42" s="59" t="s">
        <v>235</v>
      </c>
      <c r="P42" s="59" t="s">
        <v>191</v>
      </c>
      <c r="Q42" s="57"/>
      <c r="R42" s="111"/>
    </row>
    <row r="43" spans="1:18" x14ac:dyDescent="0.25">
      <c r="A43" s="35" t="s">
        <v>649</v>
      </c>
      <c r="B43" s="36">
        <v>8</v>
      </c>
      <c r="C43" s="36">
        <f t="shared" si="0"/>
        <v>20</v>
      </c>
      <c r="D43" s="69" t="s">
        <v>592</v>
      </c>
      <c r="E43" s="36" t="s">
        <v>154</v>
      </c>
      <c r="F43" s="55">
        <v>6</v>
      </c>
      <c r="G43" s="36" t="s">
        <v>165</v>
      </c>
      <c r="H43" s="36" t="s">
        <v>194</v>
      </c>
      <c r="I43" s="36" t="s">
        <v>7</v>
      </c>
      <c r="J43" s="36" t="s">
        <v>199</v>
      </c>
      <c r="K43" s="36" t="s">
        <v>270</v>
      </c>
      <c r="L43" s="40" t="s">
        <v>200</v>
      </c>
      <c r="M43" s="39"/>
      <c r="N43" s="59" t="s">
        <v>185</v>
      </c>
      <c r="O43" s="59" t="s">
        <v>169</v>
      </c>
      <c r="P43" s="59" t="s">
        <v>191</v>
      </c>
      <c r="Q43" s="57"/>
      <c r="R43" s="111"/>
    </row>
    <row r="44" spans="1:18" x14ac:dyDescent="0.25">
      <c r="A44" s="35" t="s">
        <v>797</v>
      </c>
      <c r="B44" s="36">
        <v>4</v>
      </c>
      <c r="C44" s="36">
        <f t="shared" si="0"/>
        <v>3</v>
      </c>
      <c r="D44" s="75" t="s">
        <v>592</v>
      </c>
      <c r="E44" s="36" t="s">
        <v>154</v>
      </c>
      <c r="F44" s="55">
        <v>5</v>
      </c>
      <c r="G44" s="36" t="s">
        <v>165</v>
      </c>
      <c r="H44" s="36" t="s">
        <v>174</v>
      </c>
      <c r="I44" s="36" t="s">
        <v>8</v>
      </c>
      <c r="J44" s="36" t="s">
        <v>166</v>
      </c>
      <c r="K44" s="36">
        <v>0</v>
      </c>
      <c r="L44" s="40" t="s">
        <v>168</v>
      </c>
      <c r="M44" s="35"/>
      <c r="N44" s="59" t="s">
        <v>208</v>
      </c>
      <c r="O44" s="59" t="s">
        <v>179</v>
      </c>
      <c r="P44" s="59" t="s">
        <v>162</v>
      </c>
      <c r="Q44" s="59"/>
      <c r="R44" s="112"/>
    </row>
    <row r="45" spans="1:18" x14ac:dyDescent="0.25">
      <c r="A45" s="62" t="s">
        <v>798</v>
      </c>
      <c r="B45" s="36">
        <v>4</v>
      </c>
      <c r="C45" s="36">
        <f t="shared" si="0"/>
        <v>3</v>
      </c>
      <c r="D45" s="75" t="s">
        <v>592</v>
      </c>
      <c r="E45" s="36" t="s">
        <v>154</v>
      </c>
      <c r="F45" s="36">
        <v>4</v>
      </c>
      <c r="G45" s="36" t="s">
        <v>165</v>
      </c>
      <c r="H45" s="36" t="s">
        <v>174</v>
      </c>
      <c r="I45" s="36" t="s">
        <v>175</v>
      </c>
      <c r="J45" s="36" t="s">
        <v>202</v>
      </c>
      <c r="K45" s="36">
        <v>0</v>
      </c>
      <c r="L45" s="36" t="s">
        <v>234</v>
      </c>
      <c r="M45" s="35"/>
      <c r="N45" s="58" t="s">
        <v>185</v>
      </c>
      <c r="O45" s="58" t="s">
        <v>179</v>
      </c>
      <c r="P45" s="58" t="s">
        <v>179</v>
      </c>
      <c r="Q45" s="59"/>
      <c r="R45" s="113"/>
    </row>
    <row r="46" spans="1:18" x14ac:dyDescent="0.25">
      <c r="A46" s="62" t="s">
        <v>799</v>
      </c>
      <c r="B46" s="36">
        <v>8</v>
      </c>
      <c r="C46" s="36">
        <f t="shared" si="0"/>
        <v>20</v>
      </c>
      <c r="D46" s="75" t="s">
        <v>592</v>
      </c>
      <c r="E46" s="36" t="s">
        <v>173</v>
      </c>
      <c r="F46" s="36">
        <v>4</v>
      </c>
      <c r="G46" s="36" t="s">
        <v>390</v>
      </c>
      <c r="H46" s="36" t="s">
        <v>206</v>
      </c>
      <c r="I46" s="36" t="s">
        <v>7</v>
      </c>
      <c r="J46" s="36" t="s">
        <v>800</v>
      </c>
      <c r="K46" s="36">
        <v>0</v>
      </c>
      <c r="L46" s="36" t="s">
        <v>200</v>
      </c>
      <c r="M46" s="35"/>
      <c r="N46" s="58" t="s">
        <v>222</v>
      </c>
      <c r="O46" s="58" t="s">
        <v>163</v>
      </c>
      <c r="P46" s="58" t="s">
        <v>169</v>
      </c>
      <c r="Q46" s="59"/>
      <c r="R46" s="62"/>
    </row>
    <row r="47" spans="1:18" x14ac:dyDescent="0.25">
      <c r="A47" s="62" t="s">
        <v>801</v>
      </c>
      <c r="B47" s="36">
        <v>5</v>
      </c>
      <c r="C47" s="36">
        <f t="shared" si="0"/>
        <v>5</v>
      </c>
      <c r="D47" s="75" t="s">
        <v>592</v>
      </c>
      <c r="E47" s="36" t="s">
        <v>173</v>
      </c>
      <c r="F47" s="36" t="s">
        <v>423</v>
      </c>
      <c r="G47" s="36" t="s">
        <v>177</v>
      </c>
      <c r="H47" s="36" t="s">
        <v>279</v>
      </c>
      <c r="I47" s="36" t="s">
        <v>8</v>
      </c>
      <c r="J47" s="36" t="s">
        <v>663</v>
      </c>
      <c r="K47" s="36" t="s">
        <v>773</v>
      </c>
      <c r="L47" s="36" t="s">
        <v>200</v>
      </c>
      <c r="M47" s="35"/>
      <c r="N47" s="58" t="s">
        <v>208</v>
      </c>
      <c r="O47" s="58" t="s">
        <v>169</v>
      </c>
      <c r="P47" s="58" t="s">
        <v>180</v>
      </c>
      <c r="Q47" s="59" t="s">
        <v>802</v>
      </c>
      <c r="R47" s="62"/>
    </row>
    <row r="48" spans="1:18" x14ac:dyDescent="0.25">
      <c r="A48" s="62" t="s">
        <v>803</v>
      </c>
      <c r="B48" s="36">
        <v>10</v>
      </c>
      <c r="C48" s="36">
        <f t="shared" si="0"/>
        <v>40</v>
      </c>
      <c r="D48" s="75" t="s">
        <v>592</v>
      </c>
      <c r="E48" s="36" t="s">
        <v>214</v>
      </c>
      <c r="F48" s="36">
        <v>6</v>
      </c>
      <c r="G48" s="36" t="s">
        <v>205</v>
      </c>
      <c r="H48" s="36" t="s">
        <v>791</v>
      </c>
      <c r="I48" s="36" t="s">
        <v>7</v>
      </c>
      <c r="J48" s="36" t="s">
        <v>202</v>
      </c>
      <c r="K48" s="36" t="s">
        <v>233</v>
      </c>
      <c r="L48" s="36" t="s">
        <v>200</v>
      </c>
      <c r="M48" s="35"/>
      <c r="N48" s="58" t="s">
        <v>252</v>
      </c>
      <c r="O48" s="58" t="s">
        <v>169</v>
      </c>
      <c r="P48" s="58" t="s">
        <v>169</v>
      </c>
      <c r="Q48" s="59"/>
      <c r="R48" s="62"/>
    </row>
    <row r="49" spans="1:19" x14ac:dyDescent="0.25">
      <c r="A49" s="62" t="s">
        <v>804</v>
      </c>
      <c r="B49" s="36">
        <v>12</v>
      </c>
      <c r="C49" s="36">
        <f t="shared" si="0"/>
        <v>90</v>
      </c>
      <c r="D49" s="75" t="s">
        <v>592</v>
      </c>
      <c r="E49" s="36" t="s">
        <v>173</v>
      </c>
      <c r="F49" s="36" t="s">
        <v>751</v>
      </c>
      <c r="G49" s="36" t="s">
        <v>249</v>
      </c>
      <c r="H49" s="36" t="s">
        <v>206</v>
      </c>
      <c r="I49" s="36" t="s">
        <v>175</v>
      </c>
      <c r="J49" s="36" t="s">
        <v>176</v>
      </c>
      <c r="K49" s="36" t="s">
        <v>233</v>
      </c>
      <c r="L49" s="36" t="s">
        <v>200</v>
      </c>
      <c r="M49" s="35"/>
      <c r="N49" s="58" t="s">
        <v>178</v>
      </c>
      <c r="O49" s="58" t="s">
        <v>235</v>
      </c>
      <c r="P49" s="58" t="s">
        <v>192</v>
      </c>
      <c r="Q49" s="59" t="s">
        <v>805</v>
      </c>
      <c r="R49" s="62"/>
    </row>
    <row r="50" spans="1:19" x14ac:dyDescent="0.25">
      <c r="A50" s="62" t="s">
        <v>806</v>
      </c>
      <c r="B50" s="36">
        <v>5</v>
      </c>
      <c r="C50" s="36">
        <f t="shared" si="0"/>
        <v>5</v>
      </c>
      <c r="D50" s="75" t="s">
        <v>592</v>
      </c>
      <c r="E50" s="36" t="s">
        <v>173</v>
      </c>
      <c r="F50" s="36">
        <v>3</v>
      </c>
      <c r="G50" s="36" t="s">
        <v>205</v>
      </c>
      <c r="H50" s="36" t="s">
        <v>206</v>
      </c>
      <c r="I50" s="36" t="s">
        <v>7</v>
      </c>
      <c r="J50" s="36" t="s">
        <v>244</v>
      </c>
      <c r="K50" s="36" t="s">
        <v>171</v>
      </c>
      <c r="L50" s="36" t="s">
        <v>200</v>
      </c>
      <c r="M50" s="35"/>
      <c r="N50" s="58" t="s">
        <v>252</v>
      </c>
      <c r="O50" s="58" t="s">
        <v>162</v>
      </c>
      <c r="P50" s="58" t="s">
        <v>162</v>
      </c>
      <c r="Q50" s="59" t="s">
        <v>807</v>
      </c>
      <c r="R50" s="62"/>
    </row>
    <row r="51" spans="1:19" x14ac:dyDescent="0.25">
      <c r="A51" s="62" t="s">
        <v>808</v>
      </c>
      <c r="B51" s="36">
        <v>8</v>
      </c>
      <c r="C51" s="36">
        <f t="shared" si="0"/>
        <v>20</v>
      </c>
      <c r="D51" s="75" t="s">
        <v>592</v>
      </c>
      <c r="E51" s="36" t="s">
        <v>173</v>
      </c>
      <c r="F51" s="36">
        <v>4</v>
      </c>
      <c r="G51" s="36" t="s">
        <v>159</v>
      </c>
      <c r="H51" s="36" t="s">
        <v>606</v>
      </c>
      <c r="I51" s="36" t="s">
        <v>7</v>
      </c>
      <c r="J51" s="36" t="s">
        <v>244</v>
      </c>
      <c r="K51" s="36" t="s">
        <v>347</v>
      </c>
      <c r="L51" s="36" t="s">
        <v>200</v>
      </c>
      <c r="M51" s="35"/>
      <c r="N51" s="58" t="s">
        <v>252</v>
      </c>
      <c r="O51" s="58" t="s">
        <v>162</v>
      </c>
      <c r="P51" s="58" t="s">
        <v>162</v>
      </c>
      <c r="Q51" s="59" t="s">
        <v>809</v>
      </c>
      <c r="R51" s="62"/>
    </row>
    <row r="52" spans="1:19" x14ac:dyDescent="0.25">
      <c r="A52" s="62" t="s">
        <v>810</v>
      </c>
      <c r="B52" s="36">
        <v>7</v>
      </c>
      <c r="C52" s="36">
        <f t="shared" si="0"/>
        <v>15</v>
      </c>
      <c r="D52" s="75" t="s">
        <v>592</v>
      </c>
      <c r="E52" s="36" t="s">
        <v>154</v>
      </c>
      <c r="F52" s="36">
        <v>6</v>
      </c>
      <c r="G52" s="36" t="s">
        <v>165</v>
      </c>
      <c r="H52" s="36" t="s">
        <v>194</v>
      </c>
      <c r="I52" s="36" t="s">
        <v>8</v>
      </c>
      <c r="J52" s="36" t="s">
        <v>199</v>
      </c>
      <c r="K52" s="36" t="s">
        <v>773</v>
      </c>
      <c r="L52" s="36" t="s">
        <v>234</v>
      </c>
      <c r="M52" s="35"/>
      <c r="N52" s="58" t="s">
        <v>185</v>
      </c>
      <c r="O52" s="58" t="s">
        <v>179</v>
      </c>
      <c r="P52" s="58" t="s">
        <v>180</v>
      </c>
      <c r="Q52" s="59"/>
      <c r="R52" s="113"/>
    </row>
    <row r="53" spans="1:19" x14ac:dyDescent="0.25">
      <c r="A53" s="62" t="s">
        <v>811</v>
      </c>
      <c r="B53" s="36">
        <v>11</v>
      </c>
      <c r="C53" s="36">
        <f t="shared" si="0"/>
        <v>60</v>
      </c>
      <c r="D53" s="75" t="s">
        <v>592</v>
      </c>
      <c r="E53" s="36" t="s">
        <v>154</v>
      </c>
      <c r="F53" s="36" t="s">
        <v>751</v>
      </c>
      <c r="G53" s="36" t="s">
        <v>182</v>
      </c>
      <c r="H53" s="36" t="s">
        <v>174</v>
      </c>
      <c r="I53" s="36" t="s">
        <v>7</v>
      </c>
      <c r="J53" s="36" t="s">
        <v>166</v>
      </c>
      <c r="K53" s="36" t="s">
        <v>233</v>
      </c>
      <c r="L53" s="36" t="s">
        <v>200</v>
      </c>
      <c r="M53" s="35"/>
      <c r="N53" s="58" t="s">
        <v>161</v>
      </c>
      <c r="O53" s="58" t="s">
        <v>169</v>
      </c>
      <c r="P53" s="58" t="s">
        <v>169</v>
      </c>
      <c r="Q53" s="59"/>
      <c r="R53" s="113"/>
    </row>
    <row r="54" spans="1:19" x14ac:dyDescent="0.25">
      <c r="A54" s="62" t="s">
        <v>812</v>
      </c>
      <c r="B54" s="36">
        <v>12</v>
      </c>
      <c r="C54" s="36">
        <f t="shared" si="0"/>
        <v>90</v>
      </c>
      <c r="D54" s="75" t="s">
        <v>592</v>
      </c>
      <c r="E54" s="36" t="s">
        <v>173</v>
      </c>
      <c r="F54" s="36" t="s">
        <v>751</v>
      </c>
      <c r="G54" s="36" t="s">
        <v>382</v>
      </c>
      <c r="H54" s="36" t="s">
        <v>194</v>
      </c>
      <c r="I54" s="36" t="s">
        <v>175</v>
      </c>
      <c r="J54" s="36" t="s">
        <v>427</v>
      </c>
      <c r="K54" s="36" t="s">
        <v>233</v>
      </c>
      <c r="L54" s="36" t="s">
        <v>200</v>
      </c>
      <c r="M54" s="35"/>
      <c r="N54" s="58" t="s">
        <v>185</v>
      </c>
      <c r="O54" s="58" t="s">
        <v>179</v>
      </c>
      <c r="P54" s="58" t="s">
        <v>179</v>
      </c>
      <c r="Q54" s="59" t="s">
        <v>813</v>
      </c>
      <c r="R54" s="62"/>
    </row>
    <row r="55" spans="1:19" x14ac:dyDescent="0.25">
      <c r="A55" s="62" t="s">
        <v>814</v>
      </c>
      <c r="B55" s="36">
        <v>11</v>
      </c>
      <c r="C55" s="36">
        <f t="shared" si="0"/>
        <v>60</v>
      </c>
      <c r="D55" s="75" t="s">
        <v>592</v>
      </c>
      <c r="E55" s="36" t="s">
        <v>154</v>
      </c>
      <c r="F55" s="36" t="s">
        <v>751</v>
      </c>
      <c r="G55" s="36" t="s">
        <v>171</v>
      </c>
      <c r="H55" s="36" t="s">
        <v>5</v>
      </c>
      <c r="I55" s="36" t="s">
        <v>7</v>
      </c>
      <c r="J55" s="36" t="s">
        <v>166</v>
      </c>
      <c r="K55" s="36" t="s">
        <v>233</v>
      </c>
      <c r="L55" s="36" t="s">
        <v>200</v>
      </c>
      <c r="M55" s="35"/>
      <c r="N55" s="58" t="s">
        <v>208</v>
      </c>
      <c r="O55" s="58" t="s">
        <v>192</v>
      </c>
      <c r="P55" s="58" t="s">
        <v>169</v>
      </c>
      <c r="Q55" s="59"/>
      <c r="R55" s="62"/>
    </row>
    <row r="56" spans="1:19" x14ac:dyDescent="0.25">
      <c r="A56" s="35" t="s">
        <v>1045</v>
      </c>
      <c r="B56" s="36">
        <v>3</v>
      </c>
      <c r="C56" s="36">
        <f t="shared" si="0"/>
        <v>2</v>
      </c>
      <c r="D56" s="75" t="s">
        <v>592</v>
      </c>
      <c r="E56" s="36" t="s">
        <v>173</v>
      </c>
      <c r="F56" s="37">
        <v>2</v>
      </c>
      <c r="G56" s="37" t="s">
        <v>159</v>
      </c>
      <c r="H56" s="36" t="s">
        <v>194</v>
      </c>
      <c r="I56" s="36" t="s">
        <v>175</v>
      </c>
      <c r="J56" s="36" t="s">
        <v>176</v>
      </c>
      <c r="K56" s="36" t="s">
        <v>249</v>
      </c>
      <c r="L56" s="36" t="s">
        <v>200</v>
      </c>
      <c r="M56" s="35"/>
      <c r="N56" s="59" t="s">
        <v>178</v>
      </c>
      <c r="O56" s="59" t="s">
        <v>169</v>
      </c>
      <c r="P56" s="59" t="s">
        <v>180</v>
      </c>
      <c r="Q56" s="35"/>
      <c r="R56" s="35"/>
      <c r="S56" s="62"/>
    </row>
    <row r="57" spans="1:19" x14ac:dyDescent="0.25">
      <c r="A57" s="35" t="s">
        <v>1046</v>
      </c>
      <c r="B57" s="36">
        <v>1</v>
      </c>
      <c r="C57" s="36">
        <f t="shared" si="0"/>
        <v>1</v>
      </c>
      <c r="D57" s="75" t="s">
        <v>592</v>
      </c>
      <c r="E57" s="36" t="s">
        <v>173</v>
      </c>
      <c r="F57" s="36">
        <v>1</v>
      </c>
      <c r="G57" s="36" t="s">
        <v>177</v>
      </c>
      <c r="H57" s="36" t="s">
        <v>194</v>
      </c>
      <c r="I57" s="36" t="s">
        <v>175</v>
      </c>
      <c r="J57" s="36" t="s">
        <v>176</v>
      </c>
      <c r="K57" s="36" t="s">
        <v>233</v>
      </c>
      <c r="L57" s="36" t="s">
        <v>200</v>
      </c>
      <c r="M57" s="35"/>
      <c r="N57" s="35" t="s">
        <v>178</v>
      </c>
      <c r="O57" s="35" t="s">
        <v>169</v>
      </c>
      <c r="P57" s="35" t="s">
        <v>163</v>
      </c>
      <c r="Q57" s="35"/>
      <c r="R57" s="35"/>
      <c r="S57" s="62"/>
    </row>
    <row r="58" spans="1:19" x14ac:dyDescent="0.25">
      <c r="A58" s="35" t="s">
        <v>1047</v>
      </c>
      <c r="B58" s="36">
        <v>11</v>
      </c>
      <c r="C58" s="36">
        <f t="shared" si="0"/>
        <v>60</v>
      </c>
      <c r="D58" s="75" t="s">
        <v>592</v>
      </c>
      <c r="E58" s="36" t="s">
        <v>173</v>
      </c>
      <c r="F58" s="36">
        <v>12</v>
      </c>
      <c r="G58" s="36" t="s">
        <v>177</v>
      </c>
      <c r="H58" s="36" t="s">
        <v>194</v>
      </c>
      <c r="I58" s="36" t="s">
        <v>175</v>
      </c>
      <c r="J58" s="36" t="s">
        <v>176</v>
      </c>
      <c r="K58" s="36" t="s">
        <v>233</v>
      </c>
      <c r="L58" s="36" t="s">
        <v>200</v>
      </c>
      <c r="M58" s="35"/>
      <c r="N58" s="35" t="s">
        <v>178</v>
      </c>
      <c r="O58" s="35" t="s">
        <v>169</v>
      </c>
      <c r="P58" s="35" t="s">
        <v>179</v>
      </c>
      <c r="Q58" s="35"/>
      <c r="R58" s="35"/>
      <c r="S58" s="62"/>
    </row>
    <row r="59" spans="1:19" x14ac:dyDescent="0.25">
      <c r="A59" s="35" t="s">
        <v>481</v>
      </c>
      <c r="B59" s="36">
        <v>2</v>
      </c>
      <c r="C59" s="36">
        <f t="shared" si="0"/>
        <v>1</v>
      </c>
      <c r="D59" s="36" t="s">
        <v>190</v>
      </c>
      <c r="E59" s="36" t="s">
        <v>173</v>
      </c>
      <c r="F59" s="37" t="s">
        <v>461</v>
      </c>
      <c r="G59" s="36" t="s">
        <v>156</v>
      </c>
      <c r="H59" s="36" t="s">
        <v>157</v>
      </c>
      <c r="I59" s="36" t="s">
        <v>8</v>
      </c>
      <c r="J59" s="36" t="s">
        <v>462</v>
      </c>
      <c r="K59" s="36" t="s">
        <v>188</v>
      </c>
      <c r="L59" s="64" t="s">
        <v>200</v>
      </c>
      <c r="M59" s="36"/>
      <c r="N59" s="35" t="s">
        <v>190</v>
      </c>
      <c r="O59" s="35" t="s">
        <v>179</v>
      </c>
      <c r="P59" s="35" t="s">
        <v>192</v>
      </c>
      <c r="R59" s="115"/>
      <c r="S59" s="104"/>
    </row>
    <row r="60" spans="1:19" x14ac:dyDescent="0.25">
      <c r="S60" s="39" t="s">
        <v>1111</v>
      </c>
    </row>
  </sheetData>
  <sheetProtection algorithmName="SHA-512" hashValue="4VtTZ+mFOk5NJuo3fp+MpojhjkrhS1aYrkLhBndzJU2tcERKNve6lGhNEpRnCEE9+R2P3HCJewnj79DnGeysAQ==" saltValue="Dq+sIerLoqL6H/wwqBrcLQ==" spinCount="100000" sheet="1" objects="1" scenarios="1"/>
  <autoFilter ref="A1:S59"/>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64"/>
  <sheetViews>
    <sheetView zoomScale="70" zoomScaleNormal="70" workbookViewId="0">
      <pane ySplit="1" topLeftCell="A26" activePane="bottomLeft" state="frozen"/>
      <selection pane="bottomLeft" activeCell="S64" sqref="S64"/>
    </sheetView>
  </sheetViews>
  <sheetFormatPr baseColWidth="10" defaultColWidth="11.42578125" defaultRowHeight="15" x14ac:dyDescent="0.25"/>
  <cols>
    <col min="1" max="1" width="27.140625" style="39" customWidth="1"/>
    <col min="2" max="2" width="8.5703125" style="43" customWidth="1"/>
    <col min="3" max="3" width="8.85546875" style="76" bestFit="1" customWidth="1"/>
    <col min="4" max="4" width="11.7109375" style="76" bestFit="1" customWidth="1"/>
    <col min="5" max="5" width="11.42578125" style="43" customWidth="1"/>
    <col min="6" max="6" width="18.5703125" style="44" customWidth="1"/>
    <col min="7" max="10" width="18.5703125" style="43" customWidth="1"/>
    <col min="11" max="11" width="18.5703125" style="45" customWidth="1"/>
    <col min="12" max="12" width="14" style="43" customWidth="1"/>
    <col min="13" max="13" width="5.7109375" style="43" customWidth="1"/>
    <col min="14" max="16" width="18.5703125" style="39" customWidth="1"/>
    <col min="17" max="17" width="66.42578125" style="39" bestFit="1" customWidth="1"/>
    <col min="18" max="18" width="15.85546875" style="39" bestFit="1" customWidth="1"/>
    <col min="19" max="16384" width="11.42578125" style="39"/>
  </cols>
  <sheetData>
    <row r="1" spans="1:18" x14ac:dyDescent="0.25">
      <c r="A1" s="32" t="s">
        <v>650</v>
      </c>
      <c r="B1" s="32" t="s">
        <v>147</v>
      </c>
      <c r="C1" s="72" t="s">
        <v>1072</v>
      </c>
      <c r="D1" s="72" t="s">
        <v>1071</v>
      </c>
      <c r="E1" s="32" t="s">
        <v>146</v>
      </c>
      <c r="F1" s="33" t="s">
        <v>148</v>
      </c>
      <c r="G1" s="32" t="s">
        <v>149</v>
      </c>
      <c r="H1" s="32" t="s">
        <v>75</v>
      </c>
      <c r="I1" s="32" t="s">
        <v>150</v>
      </c>
      <c r="J1" s="32" t="s">
        <v>151</v>
      </c>
      <c r="K1" s="32" t="s">
        <v>76</v>
      </c>
      <c r="L1" s="52" t="s">
        <v>73</v>
      </c>
      <c r="M1" s="32"/>
      <c r="N1" s="32" t="s">
        <v>77</v>
      </c>
      <c r="O1" s="32" t="s">
        <v>74</v>
      </c>
      <c r="P1" s="32" t="s">
        <v>78</v>
      </c>
      <c r="Q1" s="54" t="s">
        <v>152</v>
      </c>
      <c r="R1" s="54" t="s">
        <v>1087</v>
      </c>
    </row>
    <row r="2" spans="1:18" x14ac:dyDescent="0.25">
      <c r="A2" s="62" t="s">
        <v>651</v>
      </c>
      <c r="B2" s="36">
        <v>2</v>
      </c>
      <c r="C2" s="73">
        <f>IF(OR(B2=1,B2=2),1,IF(B2=3,2,IF(B2=4,3,IF(B2=5,5,IF(B2=6,10,IF(B2=7,15,IF(B2=8,20,IF(B2=9,30,IF(B2=10,40,IF(B2=11,60,90))))))))))</f>
        <v>1</v>
      </c>
      <c r="D2" s="75" t="s">
        <v>650</v>
      </c>
      <c r="E2" s="36" t="s">
        <v>173</v>
      </c>
      <c r="F2" s="37">
        <v>2</v>
      </c>
      <c r="G2" s="36" t="s">
        <v>156</v>
      </c>
      <c r="H2" s="36" t="s">
        <v>5</v>
      </c>
      <c r="I2" s="36" t="s">
        <v>8</v>
      </c>
      <c r="J2" s="36" t="s">
        <v>244</v>
      </c>
      <c r="K2" s="36" t="s">
        <v>188</v>
      </c>
      <c r="L2" s="40" t="s">
        <v>160</v>
      </c>
      <c r="M2" s="35"/>
      <c r="N2" s="59" t="s">
        <v>190</v>
      </c>
      <c r="O2" s="59" t="s">
        <v>235</v>
      </c>
      <c r="P2" s="59" t="s">
        <v>192</v>
      </c>
      <c r="Q2" s="85" t="s">
        <v>1075</v>
      </c>
      <c r="R2" s="62"/>
    </row>
    <row r="3" spans="1:18" x14ac:dyDescent="0.25">
      <c r="A3" s="62" t="s">
        <v>598</v>
      </c>
      <c r="B3" s="36">
        <v>4</v>
      </c>
      <c r="C3" s="73">
        <f>IF(OR(B3=1,B3=2),1,IF(B3=3,2,IF(B3=4,3,IF(B3=5,5,IF(B3=6,10,IF(B3=7,15,IF(B3=8,20,IF(B3=9,30,IF(B3=10,40,IF(B3=11,60,90))))))))))</f>
        <v>3</v>
      </c>
      <c r="D3" s="75" t="s">
        <v>650</v>
      </c>
      <c r="E3" s="36" t="s">
        <v>154</v>
      </c>
      <c r="F3" s="36">
        <v>4</v>
      </c>
      <c r="G3" s="36" t="s">
        <v>165</v>
      </c>
      <c r="H3" s="36" t="s">
        <v>279</v>
      </c>
      <c r="I3" s="36" t="s">
        <v>8</v>
      </c>
      <c r="J3" s="36" t="s">
        <v>166</v>
      </c>
      <c r="K3" s="36">
        <v>0</v>
      </c>
      <c r="L3" s="36" t="s">
        <v>160</v>
      </c>
      <c r="M3" s="35"/>
      <c r="N3" s="58" t="s">
        <v>185</v>
      </c>
      <c r="O3" s="58" t="s">
        <v>235</v>
      </c>
      <c r="P3" s="58" t="s">
        <v>191</v>
      </c>
      <c r="Q3" s="58" t="s">
        <v>5</v>
      </c>
      <c r="R3" s="62"/>
    </row>
    <row r="4" spans="1:18" x14ac:dyDescent="0.25">
      <c r="A4" s="62" t="s">
        <v>652</v>
      </c>
      <c r="B4" s="36">
        <v>2</v>
      </c>
      <c r="C4" s="73">
        <f t="shared" ref="C4:C63" si="0">IF(OR(B4=1,B4=2),1,IF(B4=3,2,IF(B4=4,3,IF(B4=5,5,IF(B4=6,10,IF(B4=7,15,IF(B4=8,20,IF(B4=9,30,IF(B4=10,40,IF(B4=11,60,90))))))))))</f>
        <v>1</v>
      </c>
      <c r="D4" s="75" t="s">
        <v>650</v>
      </c>
      <c r="E4" s="36" t="s">
        <v>214</v>
      </c>
      <c r="F4" s="36">
        <v>1</v>
      </c>
      <c r="G4" s="36" t="s">
        <v>156</v>
      </c>
      <c r="H4" s="36" t="s">
        <v>5</v>
      </c>
      <c r="I4" s="36" t="s">
        <v>8</v>
      </c>
      <c r="J4" s="36" t="s">
        <v>244</v>
      </c>
      <c r="K4" s="36" t="s">
        <v>653</v>
      </c>
      <c r="L4" s="36" t="s">
        <v>160</v>
      </c>
      <c r="M4" s="35"/>
      <c r="N4" s="58" t="s">
        <v>190</v>
      </c>
      <c r="O4" s="58" t="s">
        <v>235</v>
      </c>
      <c r="P4" s="58" t="s">
        <v>192</v>
      </c>
      <c r="Q4" s="58" t="s">
        <v>5</v>
      </c>
      <c r="R4" s="62"/>
    </row>
    <row r="5" spans="1:18" x14ac:dyDescent="0.25">
      <c r="A5" s="62" t="s">
        <v>654</v>
      </c>
      <c r="B5" s="36">
        <v>5</v>
      </c>
      <c r="C5" s="73">
        <f t="shared" si="0"/>
        <v>5</v>
      </c>
      <c r="D5" s="75" t="s">
        <v>650</v>
      </c>
      <c r="E5" s="36" t="s">
        <v>173</v>
      </c>
      <c r="F5" s="36">
        <v>3</v>
      </c>
      <c r="G5" s="36" t="s">
        <v>165</v>
      </c>
      <c r="H5" s="36" t="s">
        <v>157</v>
      </c>
      <c r="I5" s="36" t="s">
        <v>175</v>
      </c>
      <c r="J5" s="36" t="s">
        <v>239</v>
      </c>
      <c r="K5" s="36" t="s">
        <v>184</v>
      </c>
      <c r="L5" s="36" t="s">
        <v>160</v>
      </c>
      <c r="M5" s="35"/>
      <c r="N5" s="58" t="s">
        <v>222</v>
      </c>
      <c r="O5" s="58" t="s">
        <v>235</v>
      </c>
      <c r="P5" s="58" t="s">
        <v>235</v>
      </c>
      <c r="Q5" s="58" t="s">
        <v>655</v>
      </c>
      <c r="R5" s="62"/>
    </row>
    <row r="6" spans="1:18" x14ac:dyDescent="0.25">
      <c r="A6" s="62" t="s">
        <v>656</v>
      </c>
      <c r="B6" s="36">
        <v>5</v>
      </c>
      <c r="C6" s="73">
        <f t="shared" si="0"/>
        <v>5</v>
      </c>
      <c r="D6" s="75" t="s">
        <v>650</v>
      </c>
      <c r="E6" s="36" t="s">
        <v>173</v>
      </c>
      <c r="F6" s="36">
        <v>2</v>
      </c>
      <c r="G6" s="36" t="s">
        <v>165</v>
      </c>
      <c r="H6" s="36" t="s">
        <v>206</v>
      </c>
      <c r="I6" s="36" t="s">
        <v>175</v>
      </c>
      <c r="J6" s="36" t="s">
        <v>176</v>
      </c>
      <c r="K6" s="36" t="s">
        <v>159</v>
      </c>
      <c r="L6" s="36" t="s">
        <v>160</v>
      </c>
      <c r="M6" s="35"/>
      <c r="N6" s="58" t="s">
        <v>178</v>
      </c>
      <c r="O6" s="58" t="s">
        <v>235</v>
      </c>
      <c r="P6" s="58" t="s">
        <v>180</v>
      </c>
      <c r="Q6" s="58" t="s">
        <v>657</v>
      </c>
      <c r="R6" s="62"/>
    </row>
    <row r="7" spans="1:18" x14ac:dyDescent="0.25">
      <c r="A7" s="62" t="s">
        <v>278</v>
      </c>
      <c r="B7" s="36">
        <v>4</v>
      </c>
      <c r="C7" s="73">
        <f t="shared" si="0"/>
        <v>3</v>
      </c>
      <c r="D7" s="75" t="s">
        <v>650</v>
      </c>
      <c r="E7" s="36" t="s">
        <v>154</v>
      </c>
      <c r="F7" s="36">
        <v>2</v>
      </c>
      <c r="G7" s="36" t="s">
        <v>182</v>
      </c>
      <c r="H7" s="36" t="s">
        <v>279</v>
      </c>
      <c r="I7" s="36" t="s">
        <v>175</v>
      </c>
      <c r="J7" s="36" t="s">
        <v>176</v>
      </c>
      <c r="K7" s="36">
        <v>0</v>
      </c>
      <c r="L7" s="36" t="s">
        <v>160</v>
      </c>
      <c r="M7" s="35"/>
      <c r="N7" s="58" t="s">
        <v>185</v>
      </c>
      <c r="O7" s="58" t="s">
        <v>235</v>
      </c>
      <c r="P7" s="58" t="s">
        <v>191</v>
      </c>
      <c r="Q7" s="56" t="s">
        <v>5</v>
      </c>
      <c r="R7" s="62"/>
    </row>
    <row r="8" spans="1:18" x14ac:dyDescent="0.25">
      <c r="A8" s="62" t="s">
        <v>658</v>
      </c>
      <c r="B8" s="36">
        <v>4</v>
      </c>
      <c r="C8" s="73">
        <f t="shared" si="0"/>
        <v>3</v>
      </c>
      <c r="D8" s="75" t="s">
        <v>650</v>
      </c>
      <c r="E8" s="36" t="s">
        <v>214</v>
      </c>
      <c r="F8" s="36">
        <v>2</v>
      </c>
      <c r="G8" s="36" t="s">
        <v>156</v>
      </c>
      <c r="H8" s="36" t="s">
        <v>174</v>
      </c>
      <c r="I8" s="36" t="s">
        <v>7</v>
      </c>
      <c r="J8" s="36" t="s">
        <v>289</v>
      </c>
      <c r="K8" s="36">
        <v>0</v>
      </c>
      <c r="L8" s="36" t="s">
        <v>160</v>
      </c>
      <c r="M8" s="35"/>
      <c r="N8" s="58" t="s">
        <v>252</v>
      </c>
      <c r="O8" s="58" t="s">
        <v>235</v>
      </c>
      <c r="P8" s="58" t="s">
        <v>191</v>
      </c>
      <c r="Q8" s="56" t="s">
        <v>5</v>
      </c>
      <c r="R8" s="62"/>
    </row>
    <row r="9" spans="1:18" x14ac:dyDescent="0.25">
      <c r="A9" s="62" t="s">
        <v>610</v>
      </c>
      <c r="B9" s="36">
        <v>2</v>
      </c>
      <c r="C9" s="73">
        <f t="shared" si="0"/>
        <v>1</v>
      </c>
      <c r="D9" s="75" t="s">
        <v>650</v>
      </c>
      <c r="E9" s="36" t="s">
        <v>214</v>
      </c>
      <c r="F9" s="36">
        <v>1</v>
      </c>
      <c r="G9" s="36" t="s">
        <v>159</v>
      </c>
      <c r="H9" s="36" t="s">
        <v>206</v>
      </c>
      <c r="I9" s="36" t="s">
        <v>7</v>
      </c>
      <c r="J9" s="36" t="s">
        <v>166</v>
      </c>
      <c r="K9" s="36">
        <v>0</v>
      </c>
      <c r="L9" s="36" t="s">
        <v>160</v>
      </c>
      <c r="M9" s="35"/>
      <c r="N9" s="58" t="s">
        <v>252</v>
      </c>
      <c r="O9" s="58" t="s">
        <v>235</v>
      </c>
      <c r="P9" s="58" t="s">
        <v>191</v>
      </c>
      <c r="Q9" s="56" t="s">
        <v>5</v>
      </c>
      <c r="R9" s="62"/>
    </row>
    <row r="10" spans="1:18" x14ac:dyDescent="0.25">
      <c r="A10" s="62" t="s">
        <v>659</v>
      </c>
      <c r="B10" s="36">
        <v>3</v>
      </c>
      <c r="C10" s="73">
        <f t="shared" si="0"/>
        <v>2</v>
      </c>
      <c r="D10" s="75" t="s">
        <v>650</v>
      </c>
      <c r="E10" s="36" t="s">
        <v>173</v>
      </c>
      <c r="F10" s="36" t="s">
        <v>461</v>
      </c>
      <c r="G10" s="36" t="s">
        <v>205</v>
      </c>
      <c r="H10" s="36" t="s">
        <v>206</v>
      </c>
      <c r="I10" s="36" t="s">
        <v>8</v>
      </c>
      <c r="J10" s="36" t="s">
        <v>524</v>
      </c>
      <c r="K10" s="36" t="s">
        <v>177</v>
      </c>
      <c r="L10" s="36" t="s">
        <v>160</v>
      </c>
      <c r="M10" s="35"/>
      <c r="N10" s="58" t="s">
        <v>190</v>
      </c>
      <c r="O10" s="58" t="s">
        <v>235</v>
      </c>
      <c r="P10" s="58" t="s">
        <v>192</v>
      </c>
      <c r="Q10" s="56" t="s">
        <v>660</v>
      </c>
      <c r="R10" s="62"/>
    </row>
    <row r="11" spans="1:18" x14ac:dyDescent="0.25">
      <c r="A11" s="62" t="s">
        <v>661</v>
      </c>
      <c r="B11" s="36">
        <v>5</v>
      </c>
      <c r="C11" s="73">
        <f t="shared" si="0"/>
        <v>5</v>
      </c>
      <c r="D11" s="75" t="s">
        <v>650</v>
      </c>
      <c r="E11" s="36" t="s">
        <v>173</v>
      </c>
      <c r="F11" s="36">
        <v>2</v>
      </c>
      <c r="G11" s="36" t="s">
        <v>165</v>
      </c>
      <c r="H11" s="36" t="s">
        <v>174</v>
      </c>
      <c r="I11" s="36" t="s">
        <v>8</v>
      </c>
      <c r="J11" s="36" t="s">
        <v>166</v>
      </c>
      <c r="K11" s="36" t="s">
        <v>233</v>
      </c>
      <c r="L11" s="36" t="s">
        <v>160</v>
      </c>
      <c r="M11" s="35"/>
      <c r="N11" s="58" t="s">
        <v>190</v>
      </c>
      <c r="O11" s="58" t="s">
        <v>235</v>
      </c>
      <c r="P11" s="58" t="s">
        <v>192</v>
      </c>
      <c r="Q11" s="56" t="s">
        <v>5</v>
      </c>
      <c r="R11" s="62"/>
    </row>
    <row r="12" spans="1:18" x14ac:dyDescent="0.25">
      <c r="A12" s="62" t="s">
        <v>662</v>
      </c>
      <c r="B12" s="36">
        <v>6</v>
      </c>
      <c r="C12" s="73">
        <f t="shared" si="0"/>
        <v>10</v>
      </c>
      <c r="D12" s="75" t="s">
        <v>650</v>
      </c>
      <c r="E12" s="36" t="s">
        <v>173</v>
      </c>
      <c r="F12" s="36">
        <v>6</v>
      </c>
      <c r="G12" s="36" t="s">
        <v>159</v>
      </c>
      <c r="H12" s="36" t="s">
        <v>157</v>
      </c>
      <c r="I12" s="36" t="s">
        <v>7</v>
      </c>
      <c r="J12" s="36" t="s">
        <v>663</v>
      </c>
      <c r="K12" s="36" t="s">
        <v>196</v>
      </c>
      <c r="L12" s="36" t="s">
        <v>160</v>
      </c>
      <c r="M12" s="35"/>
      <c r="N12" s="58" t="s">
        <v>190</v>
      </c>
      <c r="O12" s="58" t="s">
        <v>235</v>
      </c>
      <c r="P12" s="58" t="s">
        <v>169</v>
      </c>
      <c r="Q12" s="56" t="s">
        <v>664</v>
      </c>
      <c r="R12" s="62"/>
    </row>
    <row r="13" spans="1:18" x14ac:dyDescent="0.25">
      <c r="A13" s="62" t="s">
        <v>665</v>
      </c>
      <c r="B13" s="36">
        <v>6</v>
      </c>
      <c r="C13" s="73">
        <f t="shared" si="0"/>
        <v>10</v>
      </c>
      <c r="D13" s="75" t="s">
        <v>650</v>
      </c>
      <c r="E13" s="36" t="s">
        <v>173</v>
      </c>
      <c r="F13" s="36">
        <v>4</v>
      </c>
      <c r="G13" s="36" t="s">
        <v>165</v>
      </c>
      <c r="H13" s="36" t="s">
        <v>194</v>
      </c>
      <c r="I13" s="36" t="s">
        <v>175</v>
      </c>
      <c r="J13" s="36" t="s">
        <v>5</v>
      </c>
      <c r="K13" s="36" t="s">
        <v>188</v>
      </c>
      <c r="L13" s="36" t="s">
        <v>160</v>
      </c>
      <c r="M13" s="35"/>
      <c r="N13" s="58" t="s">
        <v>222</v>
      </c>
      <c r="O13" s="58" t="s">
        <v>235</v>
      </c>
      <c r="P13" s="58" t="s">
        <v>235</v>
      </c>
      <c r="Q13" s="56" t="s">
        <v>655</v>
      </c>
      <c r="R13" s="62"/>
    </row>
    <row r="14" spans="1:18" x14ac:dyDescent="0.25">
      <c r="A14" s="62" t="s">
        <v>666</v>
      </c>
      <c r="B14" s="36">
        <v>6</v>
      </c>
      <c r="C14" s="73">
        <f t="shared" si="0"/>
        <v>10</v>
      </c>
      <c r="D14" s="75" t="s">
        <v>650</v>
      </c>
      <c r="E14" s="36" t="s">
        <v>173</v>
      </c>
      <c r="F14" s="36">
        <v>4</v>
      </c>
      <c r="G14" s="36" t="s">
        <v>165</v>
      </c>
      <c r="H14" s="36" t="s">
        <v>224</v>
      </c>
      <c r="I14" s="36" t="s">
        <v>175</v>
      </c>
      <c r="J14" s="36" t="s">
        <v>239</v>
      </c>
      <c r="K14" s="36" t="s">
        <v>184</v>
      </c>
      <c r="L14" s="36" t="s">
        <v>160</v>
      </c>
      <c r="M14" s="35"/>
      <c r="N14" s="58" t="s">
        <v>222</v>
      </c>
      <c r="O14" s="58" t="s">
        <v>235</v>
      </c>
      <c r="P14" s="58" t="s">
        <v>235</v>
      </c>
      <c r="Q14" s="56" t="s">
        <v>655</v>
      </c>
      <c r="R14" s="62"/>
    </row>
    <row r="15" spans="1:18" x14ac:dyDescent="0.25">
      <c r="A15" s="62" t="s">
        <v>667</v>
      </c>
      <c r="B15" s="36">
        <v>9</v>
      </c>
      <c r="C15" s="73">
        <f t="shared" si="0"/>
        <v>30</v>
      </c>
      <c r="D15" s="75" t="s">
        <v>650</v>
      </c>
      <c r="E15" s="36" t="s">
        <v>173</v>
      </c>
      <c r="F15" s="36">
        <v>6</v>
      </c>
      <c r="G15" s="36" t="s">
        <v>217</v>
      </c>
      <c r="H15" s="36" t="s">
        <v>206</v>
      </c>
      <c r="I15" s="36" t="s">
        <v>175</v>
      </c>
      <c r="J15" s="36" t="s">
        <v>668</v>
      </c>
      <c r="K15" s="36" t="s">
        <v>188</v>
      </c>
      <c r="L15" s="36" t="s">
        <v>160</v>
      </c>
      <c r="M15" s="35"/>
      <c r="N15" s="58" t="s">
        <v>178</v>
      </c>
      <c r="O15" s="58" t="s">
        <v>235</v>
      </c>
      <c r="P15" s="58" t="s">
        <v>235</v>
      </c>
      <c r="Q15" s="56" t="s">
        <v>669</v>
      </c>
      <c r="R15" s="62"/>
    </row>
    <row r="16" spans="1:18" x14ac:dyDescent="0.25">
      <c r="A16" s="62" t="s">
        <v>670</v>
      </c>
      <c r="B16" s="36">
        <v>1</v>
      </c>
      <c r="C16" s="73">
        <f t="shared" si="0"/>
        <v>1</v>
      </c>
      <c r="D16" s="75" t="s">
        <v>650</v>
      </c>
      <c r="E16" s="36" t="s">
        <v>173</v>
      </c>
      <c r="F16" s="36">
        <v>1</v>
      </c>
      <c r="G16" s="36" t="s">
        <v>156</v>
      </c>
      <c r="H16" s="36" t="s">
        <v>157</v>
      </c>
      <c r="I16" s="36" t="s">
        <v>8</v>
      </c>
      <c r="J16" s="36" t="s">
        <v>166</v>
      </c>
      <c r="K16" s="36">
        <v>0</v>
      </c>
      <c r="L16" s="36" t="s">
        <v>160</v>
      </c>
      <c r="M16" s="35"/>
      <c r="N16" s="58" t="s">
        <v>208</v>
      </c>
      <c r="O16" s="58" t="s">
        <v>235</v>
      </c>
      <c r="P16" s="58" t="s">
        <v>162</v>
      </c>
      <c r="Q16" s="56" t="s">
        <v>5</v>
      </c>
      <c r="R16" s="125"/>
    </row>
    <row r="17" spans="1:18" x14ac:dyDescent="0.25">
      <c r="A17" s="62" t="s">
        <v>671</v>
      </c>
      <c r="B17" s="36">
        <v>5</v>
      </c>
      <c r="C17" s="73">
        <f t="shared" si="0"/>
        <v>5</v>
      </c>
      <c r="D17" s="75" t="s">
        <v>650</v>
      </c>
      <c r="E17" s="36" t="s">
        <v>173</v>
      </c>
      <c r="F17" s="36">
        <v>3</v>
      </c>
      <c r="G17" s="36" t="s">
        <v>165</v>
      </c>
      <c r="H17" s="36" t="s">
        <v>5</v>
      </c>
      <c r="I17" s="36" t="s">
        <v>8</v>
      </c>
      <c r="J17" s="36" t="s">
        <v>244</v>
      </c>
      <c r="K17" s="36" t="s">
        <v>159</v>
      </c>
      <c r="L17" s="36" t="s">
        <v>160</v>
      </c>
      <c r="M17" s="35"/>
      <c r="N17" s="58" t="s">
        <v>190</v>
      </c>
      <c r="O17" s="58" t="s">
        <v>235</v>
      </c>
      <c r="P17" s="58" t="s">
        <v>192</v>
      </c>
      <c r="Q17" s="56" t="s">
        <v>5</v>
      </c>
      <c r="R17" s="62"/>
    </row>
    <row r="18" spans="1:18" x14ac:dyDescent="0.25">
      <c r="A18" s="62" t="s">
        <v>672</v>
      </c>
      <c r="B18" s="36">
        <v>3</v>
      </c>
      <c r="C18" s="73">
        <f t="shared" si="0"/>
        <v>2</v>
      </c>
      <c r="D18" s="75" t="s">
        <v>650</v>
      </c>
      <c r="E18" s="36" t="s">
        <v>173</v>
      </c>
      <c r="F18" s="36" t="s">
        <v>461</v>
      </c>
      <c r="G18" s="36" t="s">
        <v>165</v>
      </c>
      <c r="H18" s="36" t="s">
        <v>206</v>
      </c>
      <c r="I18" s="36" t="s">
        <v>175</v>
      </c>
      <c r="J18" s="36" t="s">
        <v>450</v>
      </c>
      <c r="K18" s="36" t="s">
        <v>188</v>
      </c>
      <c r="L18" s="36" t="s">
        <v>160</v>
      </c>
      <c r="M18" s="35"/>
      <c r="N18" s="58" t="s">
        <v>222</v>
      </c>
      <c r="O18" s="58" t="s">
        <v>235</v>
      </c>
      <c r="P18" s="58" t="s">
        <v>235</v>
      </c>
      <c r="Q18" s="56" t="s">
        <v>324</v>
      </c>
      <c r="R18" s="62"/>
    </row>
    <row r="19" spans="1:18" x14ac:dyDescent="0.25">
      <c r="A19" s="62" t="s">
        <v>673</v>
      </c>
      <c r="B19" s="36">
        <v>5</v>
      </c>
      <c r="C19" s="73">
        <f t="shared" si="0"/>
        <v>5</v>
      </c>
      <c r="D19" s="75" t="s">
        <v>650</v>
      </c>
      <c r="E19" s="36" t="s">
        <v>173</v>
      </c>
      <c r="F19" s="36">
        <v>2</v>
      </c>
      <c r="G19" s="36" t="s">
        <v>165</v>
      </c>
      <c r="H19" s="36" t="s">
        <v>206</v>
      </c>
      <c r="I19" s="36" t="s">
        <v>175</v>
      </c>
      <c r="J19" s="36" t="s">
        <v>176</v>
      </c>
      <c r="K19" s="36" t="s">
        <v>188</v>
      </c>
      <c r="L19" s="36" t="s">
        <v>160</v>
      </c>
      <c r="M19" s="35"/>
      <c r="N19" s="58" t="s">
        <v>178</v>
      </c>
      <c r="O19" s="58" t="s">
        <v>235</v>
      </c>
      <c r="P19" s="58" t="s">
        <v>235</v>
      </c>
      <c r="Q19" s="56" t="s">
        <v>674</v>
      </c>
      <c r="R19" s="62"/>
    </row>
    <row r="20" spans="1:18" x14ac:dyDescent="0.25">
      <c r="A20" s="62" t="s">
        <v>675</v>
      </c>
      <c r="B20" s="36">
        <v>5</v>
      </c>
      <c r="C20" s="73">
        <f t="shared" si="0"/>
        <v>5</v>
      </c>
      <c r="D20" s="75" t="s">
        <v>650</v>
      </c>
      <c r="E20" s="36" t="s">
        <v>173</v>
      </c>
      <c r="F20" s="36">
        <v>3</v>
      </c>
      <c r="G20" s="36" t="s">
        <v>205</v>
      </c>
      <c r="H20" s="36" t="s">
        <v>206</v>
      </c>
      <c r="I20" s="36" t="s">
        <v>8</v>
      </c>
      <c r="J20" s="36" t="s">
        <v>166</v>
      </c>
      <c r="K20" s="36">
        <v>0</v>
      </c>
      <c r="L20" s="36" t="s">
        <v>160</v>
      </c>
      <c r="M20" s="35"/>
      <c r="N20" s="58" t="s">
        <v>222</v>
      </c>
      <c r="O20" s="58" t="s">
        <v>235</v>
      </c>
      <c r="P20" s="58" t="s">
        <v>192</v>
      </c>
      <c r="Q20" s="56" t="s">
        <v>5</v>
      </c>
      <c r="R20" s="125"/>
    </row>
    <row r="21" spans="1:18" x14ac:dyDescent="0.25">
      <c r="A21" s="62" t="s">
        <v>676</v>
      </c>
      <c r="B21" s="36">
        <v>4</v>
      </c>
      <c r="C21" s="73">
        <f t="shared" si="0"/>
        <v>3</v>
      </c>
      <c r="D21" s="75" t="s">
        <v>650</v>
      </c>
      <c r="E21" s="36" t="s">
        <v>173</v>
      </c>
      <c r="F21" s="36">
        <v>4</v>
      </c>
      <c r="G21" s="36" t="s">
        <v>217</v>
      </c>
      <c r="H21" s="36" t="s">
        <v>206</v>
      </c>
      <c r="I21" s="36" t="s">
        <v>8</v>
      </c>
      <c r="J21" s="36" t="s">
        <v>166</v>
      </c>
      <c r="K21" s="36" t="s">
        <v>177</v>
      </c>
      <c r="L21" s="36" t="s">
        <v>160</v>
      </c>
      <c r="M21" s="35"/>
      <c r="N21" s="58" t="s">
        <v>222</v>
      </c>
      <c r="O21" s="58" t="s">
        <v>235</v>
      </c>
      <c r="P21" s="58" t="s">
        <v>162</v>
      </c>
      <c r="Q21" s="56" t="s">
        <v>5</v>
      </c>
      <c r="R21" s="125"/>
    </row>
    <row r="22" spans="1:18" x14ac:dyDescent="0.25">
      <c r="A22" s="62" t="s">
        <v>677</v>
      </c>
      <c r="B22" s="36">
        <v>7</v>
      </c>
      <c r="C22" s="73">
        <f t="shared" si="0"/>
        <v>15</v>
      </c>
      <c r="D22" s="75" t="s">
        <v>650</v>
      </c>
      <c r="E22" s="36" t="s">
        <v>173</v>
      </c>
      <c r="F22" s="36">
        <v>5</v>
      </c>
      <c r="G22" s="36" t="s">
        <v>159</v>
      </c>
      <c r="H22" s="36" t="s">
        <v>206</v>
      </c>
      <c r="I22" s="36" t="s">
        <v>8</v>
      </c>
      <c r="J22" s="36" t="s">
        <v>166</v>
      </c>
      <c r="K22" s="36">
        <v>0</v>
      </c>
      <c r="L22" s="36" t="s">
        <v>160</v>
      </c>
      <c r="M22" s="35"/>
      <c r="N22" s="58" t="s">
        <v>222</v>
      </c>
      <c r="O22" s="58" t="s">
        <v>235</v>
      </c>
      <c r="P22" s="58" t="s">
        <v>162</v>
      </c>
      <c r="Q22" s="56" t="s">
        <v>5</v>
      </c>
      <c r="R22" s="62"/>
    </row>
    <row r="23" spans="1:18" x14ac:dyDescent="0.25">
      <c r="A23" s="62" t="s">
        <v>678</v>
      </c>
      <c r="B23" s="36">
        <v>3</v>
      </c>
      <c r="C23" s="73">
        <f t="shared" si="0"/>
        <v>2</v>
      </c>
      <c r="D23" s="75" t="s">
        <v>650</v>
      </c>
      <c r="E23" s="36" t="s">
        <v>173</v>
      </c>
      <c r="F23" s="36">
        <v>2</v>
      </c>
      <c r="G23" s="36" t="s">
        <v>159</v>
      </c>
      <c r="H23" s="36" t="s">
        <v>206</v>
      </c>
      <c r="I23" s="36" t="s">
        <v>8</v>
      </c>
      <c r="J23" s="36" t="s">
        <v>166</v>
      </c>
      <c r="K23" s="36">
        <v>0</v>
      </c>
      <c r="L23" s="36" t="s">
        <v>160</v>
      </c>
      <c r="M23" s="35"/>
      <c r="N23" s="58" t="s">
        <v>185</v>
      </c>
      <c r="O23" s="58" t="s">
        <v>235</v>
      </c>
      <c r="P23" s="58" t="s">
        <v>191</v>
      </c>
      <c r="Q23" s="56" t="s">
        <v>5</v>
      </c>
      <c r="R23" s="62"/>
    </row>
    <row r="24" spans="1:18" x14ac:dyDescent="0.25">
      <c r="A24" s="62" t="s">
        <v>679</v>
      </c>
      <c r="B24" s="36">
        <v>1</v>
      </c>
      <c r="C24" s="73">
        <f t="shared" si="0"/>
        <v>1</v>
      </c>
      <c r="D24" s="75" t="s">
        <v>650</v>
      </c>
      <c r="E24" s="36" t="s">
        <v>214</v>
      </c>
      <c r="F24" s="36">
        <v>1</v>
      </c>
      <c r="G24" s="36" t="s">
        <v>156</v>
      </c>
      <c r="H24" s="36" t="s">
        <v>393</v>
      </c>
      <c r="I24" s="36" t="s">
        <v>7</v>
      </c>
      <c r="J24" s="36" t="s">
        <v>244</v>
      </c>
      <c r="K24" s="36" t="s">
        <v>165</v>
      </c>
      <c r="L24" s="36" t="s">
        <v>160</v>
      </c>
      <c r="M24" s="35"/>
      <c r="N24" s="58" t="s">
        <v>252</v>
      </c>
      <c r="O24" s="58" t="s">
        <v>235</v>
      </c>
      <c r="P24" s="58" t="s">
        <v>235</v>
      </c>
      <c r="Q24" s="56" t="s">
        <v>5</v>
      </c>
      <c r="R24" s="62"/>
    </row>
    <row r="25" spans="1:18" x14ac:dyDescent="0.25">
      <c r="A25" s="62" t="s">
        <v>680</v>
      </c>
      <c r="B25" s="36">
        <v>8</v>
      </c>
      <c r="C25" s="73">
        <f t="shared" si="0"/>
        <v>20</v>
      </c>
      <c r="D25" s="75" t="s">
        <v>650</v>
      </c>
      <c r="E25" s="36" t="s">
        <v>214</v>
      </c>
      <c r="F25" s="36">
        <v>4</v>
      </c>
      <c r="G25" s="36" t="s">
        <v>217</v>
      </c>
      <c r="H25" s="36" t="s">
        <v>5</v>
      </c>
      <c r="I25" s="36" t="s">
        <v>8</v>
      </c>
      <c r="J25" s="36" t="s">
        <v>244</v>
      </c>
      <c r="K25" s="36" t="s">
        <v>390</v>
      </c>
      <c r="L25" s="36" t="s">
        <v>160</v>
      </c>
      <c r="M25" s="35"/>
      <c r="N25" s="58" t="s">
        <v>208</v>
      </c>
      <c r="O25" s="58" t="s">
        <v>169</v>
      </c>
      <c r="P25" s="58" t="s">
        <v>162</v>
      </c>
      <c r="Q25" s="56" t="s">
        <v>5</v>
      </c>
      <c r="R25" s="62"/>
    </row>
    <row r="26" spans="1:18" x14ac:dyDescent="0.25">
      <c r="A26" s="62" t="s">
        <v>681</v>
      </c>
      <c r="B26" s="36">
        <v>2</v>
      </c>
      <c r="C26" s="73">
        <f t="shared" si="0"/>
        <v>1</v>
      </c>
      <c r="D26" s="75" t="s">
        <v>650</v>
      </c>
      <c r="E26" s="36" t="s">
        <v>154</v>
      </c>
      <c r="F26" s="36" t="s">
        <v>155</v>
      </c>
      <c r="G26" s="36" t="s">
        <v>156</v>
      </c>
      <c r="H26" s="36" t="s">
        <v>157</v>
      </c>
      <c r="I26" s="36" t="s">
        <v>7</v>
      </c>
      <c r="J26" s="36" t="s">
        <v>682</v>
      </c>
      <c r="K26" s="36" t="s">
        <v>159</v>
      </c>
      <c r="L26" s="36" t="s">
        <v>160</v>
      </c>
      <c r="M26" s="35"/>
      <c r="N26" s="58" t="s">
        <v>161</v>
      </c>
      <c r="O26" s="58" t="s">
        <v>235</v>
      </c>
      <c r="P26" s="58" t="s">
        <v>163</v>
      </c>
      <c r="Q26" s="56" t="s">
        <v>5</v>
      </c>
      <c r="R26" s="62"/>
    </row>
    <row r="27" spans="1:18" x14ac:dyDescent="0.25">
      <c r="A27" s="62" t="s">
        <v>683</v>
      </c>
      <c r="B27" s="36">
        <v>4</v>
      </c>
      <c r="C27" s="73">
        <f t="shared" si="0"/>
        <v>3</v>
      </c>
      <c r="D27" s="75" t="s">
        <v>650</v>
      </c>
      <c r="E27" s="36" t="s">
        <v>173</v>
      </c>
      <c r="F27" s="36">
        <v>3</v>
      </c>
      <c r="G27" s="36" t="s">
        <v>347</v>
      </c>
      <c r="H27" s="36" t="s">
        <v>333</v>
      </c>
      <c r="I27" s="36" t="s">
        <v>7</v>
      </c>
      <c r="J27" s="36" t="s">
        <v>5</v>
      </c>
      <c r="K27" s="36" t="s">
        <v>188</v>
      </c>
      <c r="L27" s="36" t="s">
        <v>160</v>
      </c>
      <c r="M27" s="35"/>
      <c r="N27" s="58" t="s">
        <v>161</v>
      </c>
      <c r="O27" s="58" t="s">
        <v>235</v>
      </c>
      <c r="P27" s="58" t="s">
        <v>235</v>
      </c>
      <c r="Q27" s="56" t="s">
        <v>684</v>
      </c>
      <c r="R27" s="62"/>
    </row>
    <row r="28" spans="1:18" x14ac:dyDescent="0.25">
      <c r="A28" s="62" t="s">
        <v>685</v>
      </c>
      <c r="B28" s="36">
        <v>4</v>
      </c>
      <c r="C28" s="73">
        <f t="shared" si="0"/>
        <v>3</v>
      </c>
      <c r="D28" s="75" t="s">
        <v>650</v>
      </c>
      <c r="E28" s="36" t="s">
        <v>173</v>
      </c>
      <c r="F28" s="36">
        <v>2</v>
      </c>
      <c r="G28" s="36" t="s">
        <v>165</v>
      </c>
      <c r="H28" s="36" t="s">
        <v>206</v>
      </c>
      <c r="I28" s="36" t="s">
        <v>8</v>
      </c>
      <c r="J28" s="36" t="s">
        <v>166</v>
      </c>
      <c r="K28" s="36" t="s">
        <v>159</v>
      </c>
      <c r="L28" s="36" t="s">
        <v>160</v>
      </c>
      <c r="M28" s="35"/>
      <c r="N28" s="58" t="s">
        <v>190</v>
      </c>
      <c r="O28" s="58" t="s">
        <v>235</v>
      </c>
      <c r="P28" s="58" t="s">
        <v>192</v>
      </c>
      <c r="Q28" s="56" t="s">
        <v>686</v>
      </c>
      <c r="R28" s="62"/>
    </row>
    <row r="29" spans="1:18" x14ac:dyDescent="0.25">
      <c r="A29" s="62" t="s">
        <v>687</v>
      </c>
      <c r="B29" s="36">
        <v>5</v>
      </c>
      <c r="C29" s="73">
        <f t="shared" si="0"/>
        <v>5</v>
      </c>
      <c r="D29" s="75" t="s">
        <v>650</v>
      </c>
      <c r="E29" s="36" t="s">
        <v>173</v>
      </c>
      <c r="F29" s="36">
        <v>4</v>
      </c>
      <c r="G29" s="36" t="s">
        <v>156</v>
      </c>
      <c r="H29" s="36" t="s">
        <v>194</v>
      </c>
      <c r="I29" s="36" t="s">
        <v>175</v>
      </c>
      <c r="J29" s="36" t="s">
        <v>354</v>
      </c>
      <c r="K29" s="36" t="s">
        <v>205</v>
      </c>
      <c r="L29" s="36" t="s">
        <v>160</v>
      </c>
      <c r="M29" s="35"/>
      <c r="N29" s="58" t="s">
        <v>185</v>
      </c>
      <c r="O29" s="58" t="s">
        <v>235</v>
      </c>
      <c r="P29" s="58" t="s">
        <v>191</v>
      </c>
      <c r="Q29" s="56" t="s">
        <v>688</v>
      </c>
      <c r="R29" s="62"/>
    </row>
    <row r="30" spans="1:18" x14ac:dyDescent="0.25">
      <c r="A30" s="62" t="s">
        <v>689</v>
      </c>
      <c r="B30" s="36">
        <v>8</v>
      </c>
      <c r="C30" s="73">
        <f t="shared" si="0"/>
        <v>20</v>
      </c>
      <c r="D30" s="75" t="s">
        <v>650</v>
      </c>
      <c r="E30" s="36" t="s">
        <v>173</v>
      </c>
      <c r="F30" s="36">
        <v>6</v>
      </c>
      <c r="G30" s="36" t="s">
        <v>165</v>
      </c>
      <c r="H30" s="36" t="s">
        <v>5</v>
      </c>
      <c r="I30" s="36" t="s">
        <v>8</v>
      </c>
      <c r="J30" s="36" t="s">
        <v>244</v>
      </c>
      <c r="K30" s="36" t="s">
        <v>205</v>
      </c>
      <c r="L30" s="36" t="s">
        <v>160</v>
      </c>
      <c r="M30" s="35"/>
      <c r="N30" s="58" t="s">
        <v>190</v>
      </c>
      <c r="O30" s="58" t="s">
        <v>235</v>
      </c>
      <c r="P30" s="58" t="s">
        <v>192</v>
      </c>
      <c r="Q30" s="56" t="s">
        <v>5</v>
      </c>
      <c r="R30" s="62"/>
    </row>
    <row r="31" spans="1:18" x14ac:dyDescent="0.25">
      <c r="A31" s="62" t="s">
        <v>690</v>
      </c>
      <c r="B31" s="36">
        <v>6</v>
      </c>
      <c r="C31" s="73">
        <f t="shared" si="0"/>
        <v>10</v>
      </c>
      <c r="D31" s="75" t="s">
        <v>650</v>
      </c>
      <c r="E31" s="36" t="s">
        <v>173</v>
      </c>
      <c r="F31" s="36">
        <v>4</v>
      </c>
      <c r="G31" s="36" t="s">
        <v>159</v>
      </c>
      <c r="H31" s="36" t="s">
        <v>206</v>
      </c>
      <c r="I31" s="36" t="s">
        <v>8</v>
      </c>
      <c r="J31" s="36" t="s">
        <v>166</v>
      </c>
      <c r="K31" s="36">
        <v>0</v>
      </c>
      <c r="L31" s="36" t="s">
        <v>160</v>
      </c>
      <c r="M31" s="35"/>
      <c r="N31" s="58" t="s">
        <v>222</v>
      </c>
      <c r="O31" s="58" t="s">
        <v>235</v>
      </c>
      <c r="P31" s="58" t="s">
        <v>192</v>
      </c>
      <c r="Q31" s="56" t="s">
        <v>5</v>
      </c>
      <c r="R31" s="125"/>
    </row>
    <row r="32" spans="1:18" x14ac:dyDescent="0.25">
      <c r="A32" s="62" t="s">
        <v>691</v>
      </c>
      <c r="B32" s="36">
        <v>5</v>
      </c>
      <c r="C32" s="73">
        <f t="shared" si="0"/>
        <v>5</v>
      </c>
      <c r="D32" s="75" t="s">
        <v>650</v>
      </c>
      <c r="E32" s="36" t="s">
        <v>173</v>
      </c>
      <c r="F32" s="36">
        <v>3</v>
      </c>
      <c r="G32" s="36" t="s">
        <v>165</v>
      </c>
      <c r="H32" s="36" t="s">
        <v>5</v>
      </c>
      <c r="I32" s="36" t="s">
        <v>175</v>
      </c>
      <c r="J32" s="36" t="s">
        <v>244</v>
      </c>
      <c r="K32" s="36" t="s">
        <v>692</v>
      </c>
      <c r="L32" s="36" t="s">
        <v>160</v>
      </c>
      <c r="M32" s="35"/>
      <c r="N32" s="58" t="s">
        <v>208</v>
      </c>
      <c r="O32" s="58" t="s">
        <v>169</v>
      </c>
      <c r="P32" s="58" t="s">
        <v>192</v>
      </c>
      <c r="Q32" s="56" t="s">
        <v>5</v>
      </c>
      <c r="R32" s="62"/>
    </row>
    <row r="33" spans="1:18" x14ac:dyDescent="0.25">
      <c r="A33" s="62" t="s">
        <v>693</v>
      </c>
      <c r="B33" s="36">
        <v>4</v>
      </c>
      <c r="C33" s="73">
        <f t="shared" si="0"/>
        <v>3</v>
      </c>
      <c r="D33" s="75" t="s">
        <v>650</v>
      </c>
      <c r="E33" s="36" t="s">
        <v>154</v>
      </c>
      <c r="F33" s="36">
        <v>2</v>
      </c>
      <c r="G33" s="36" t="s">
        <v>165</v>
      </c>
      <c r="H33" s="36" t="s">
        <v>224</v>
      </c>
      <c r="I33" s="36" t="s">
        <v>175</v>
      </c>
      <c r="J33" s="36" t="s">
        <v>5</v>
      </c>
      <c r="K33" s="36" t="s">
        <v>312</v>
      </c>
      <c r="L33" s="36" t="s">
        <v>160</v>
      </c>
      <c r="M33" s="35"/>
      <c r="N33" s="58" t="s">
        <v>208</v>
      </c>
      <c r="O33" s="58" t="s">
        <v>235</v>
      </c>
      <c r="P33" s="58" t="s">
        <v>192</v>
      </c>
      <c r="Q33" s="56" t="s">
        <v>5</v>
      </c>
      <c r="R33" s="62"/>
    </row>
    <row r="34" spans="1:18" x14ac:dyDescent="0.25">
      <c r="A34" s="62" t="s">
        <v>694</v>
      </c>
      <c r="B34" s="36">
        <v>5</v>
      </c>
      <c r="C34" s="73">
        <f t="shared" si="0"/>
        <v>5</v>
      </c>
      <c r="D34" s="75" t="s">
        <v>650</v>
      </c>
      <c r="E34" s="36" t="s">
        <v>154</v>
      </c>
      <c r="F34" s="37" t="s">
        <v>574</v>
      </c>
      <c r="G34" s="36" t="s">
        <v>165</v>
      </c>
      <c r="H34" s="36" t="s">
        <v>629</v>
      </c>
      <c r="I34" s="36" t="s">
        <v>7</v>
      </c>
      <c r="J34" s="36" t="s">
        <v>462</v>
      </c>
      <c r="K34" s="36" t="s">
        <v>159</v>
      </c>
      <c r="L34" s="36" t="s">
        <v>160</v>
      </c>
      <c r="M34" s="35"/>
      <c r="N34" s="58" t="s">
        <v>161</v>
      </c>
      <c r="O34" s="58" t="s">
        <v>235</v>
      </c>
      <c r="P34" s="58" t="s">
        <v>163</v>
      </c>
      <c r="Q34" s="56" t="s">
        <v>5</v>
      </c>
      <c r="R34" s="62"/>
    </row>
    <row r="35" spans="1:18" x14ac:dyDescent="0.25">
      <c r="A35" s="62" t="s">
        <v>695</v>
      </c>
      <c r="B35" s="36">
        <v>9</v>
      </c>
      <c r="C35" s="73">
        <f t="shared" si="0"/>
        <v>30</v>
      </c>
      <c r="D35" s="75" t="s">
        <v>650</v>
      </c>
      <c r="E35" s="36" t="s">
        <v>173</v>
      </c>
      <c r="F35" s="36">
        <v>6</v>
      </c>
      <c r="G35" s="36" t="s">
        <v>217</v>
      </c>
      <c r="H35" s="36" t="s">
        <v>5</v>
      </c>
      <c r="I35" s="36" t="s">
        <v>8</v>
      </c>
      <c r="J35" s="36" t="s">
        <v>244</v>
      </c>
      <c r="K35" s="36" t="s">
        <v>233</v>
      </c>
      <c r="L35" s="36" t="s">
        <v>160</v>
      </c>
      <c r="M35" s="35"/>
      <c r="N35" s="58" t="s">
        <v>190</v>
      </c>
      <c r="O35" s="58" t="s">
        <v>163</v>
      </c>
      <c r="P35" s="58" t="s">
        <v>192</v>
      </c>
      <c r="Q35" s="56" t="s">
        <v>696</v>
      </c>
      <c r="R35" s="62"/>
    </row>
    <row r="36" spans="1:18" x14ac:dyDescent="0.25">
      <c r="A36" s="62" t="s">
        <v>697</v>
      </c>
      <c r="B36" s="36">
        <v>4</v>
      </c>
      <c r="C36" s="73">
        <f t="shared" si="0"/>
        <v>3</v>
      </c>
      <c r="D36" s="75" t="s">
        <v>650</v>
      </c>
      <c r="E36" s="36" t="s">
        <v>154</v>
      </c>
      <c r="F36" s="36" t="s">
        <v>296</v>
      </c>
      <c r="G36" s="36" t="s">
        <v>165</v>
      </c>
      <c r="H36" s="36" t="s">
        <v>157</v>
      </c>
      <c r="I36" s="36" t="s">
        <v>7</v>
      </c>
      <c r="J36" s="36" t="s">
        <v>400</v>
      </c>
      <c r="K36" s="36" t="s">
        <v>401</v>
      </c>
      <c r="L36" s="36" t="s">
        <v>160</v>
      </c>
      <c r="M36" s="35"/>
      <c r="N36" s="58" t="s">
        <v>161</v>
      </c>
      <c r="O36" s="58" t="s">
        <v>235</v>
      </c>
      <c r="P36" s="58" t="s">
        <v>163</v>
      </c>
      <c r="Q36" s="56" t="s">
        <v>5</v>
      </c>
      <c r="R36" s="62"/>
    </row>
    <row r="37" spans="1:18" x14ac:dyDescent="0.25">
      <c r="A37" s="62" t="s">
        <v>698</v>
      </c>
      <c r="B37" s="36">
        <v>2</v>
      </c>
      <c r="C37" s="73">
        <f t="shared" si="0"/>
        <v>1</v>
      </c>
      <c r="D37" s="75" t="s">
        <v>650</v>
      </c>
      <c r="E37" s="36" t="s">
        <v>173</v>
      </c>
      <c r="F37" s="36">
        <v>1</v>
      </c>
      <c r="G37" s="36" t="s">
        <v>156</v>
      </c>
      <c r="H37" s="36" t="s">
        <v>194</v>
      </c>
      <c r="I37" s="36" t="s">
        <v>175</v>
      </c>
      <c r="J37" s="36" t="s">
        <v>183</v>
      </c>
      <c r="K37" s="36" t="s">
        <v>159</v>
      </c>
      <c r="L37" s="36" t="s">
        <v>160</v>
      </c>
      <c r="M37" s="35"/>
      <c r="N37" s="58" t="s">
        <v>178</v>
      </c>
      <c r="O37" s="58" t="s">
        <v>235</v>
      </c>
      <c r="P37" s="58" t="s">
        <v>192</v>
      </c>
      <c r="Q37" s="56" t="s">
        <v>699</v>
      </c>
      <c r="R37" s="62"/>
    </row>
    <row r="38" spans="1:18" x14ac:dyDescent="0.25">
      <c r="A38" s="62" t="s">
        <v>700</v>
      </c>
      <c r="B38" s="36">
        <v>3</v>
      </c>
      <c r="C38" s="73">
        <f t="shared" si="0"/>
        <v>2</v>
      </c>
      <c r="D38" s="75" t="s">
        <v>650</v>
      </c>
      <c r="E38" s="36" t="s">
        <v>173</v>
      </c>
      <c r="F38" s="36">
        <v>2</v>
      </c>
      <c r="G38" s="36" t="s">
        <v>165</v>
      </c>
      <c r="H38" s="36" t="s">
        <v>5</v>
      </c>
      <c r="I38" s="36" t="s">
        <v>8</v>
      </c>
      <c r="J38" s="36" t="s">
        <v>244</v>
      </c>
      <c r="K38" s="36" t="s">
        <v>177</v>
      </c>
      <c r="L38" s="36" t="s">
        <v>160</v>
      </c>
      <c r="M38" s="35"/>
      <c r="N38" s="58" t="s">
        <v>190</v>
      </c>
      <c r="O38" s="58" t="s">
        <v>235</v>
      </c>
      <c r="P38" s="58" t="s">
        <v>192</v>
      </c>
      <c r="Q38" s="56" t="s">
        <v>701</v>
      </c>
      <c r="R38" s="62"/>
    </row>
    <row r="39" spans="1:18" x14ac:dyDescent="0.25">
      <c r="A39" s="62" t="s">
        <v>702</v>
      </c>
      <c r="B39" s="36">
        <v>2</v>
      </c>
      <c r="C39" s="73">
        <f t="shared" si="0"/>
        <v>1</v>
      </c>
      <c r="D39" s="75" t="s">
        <v>650</v>
      </c>
      <c r="E39" s="36" t="s">
        <v>214</v>
      </c>
      <c r="F39" s="36">
        <v>1</v>
      </c>
      <c r="G39" s="36" t="s">
        <v>156</v>
      </c>
      <c r="H39" s="36" t="s">
        <v>5</v>
      </c>
      <c r="I39" s="36" t="s">
        <v>175</v>
      </c>
      <c r="J39" s="36" t="s">
        <v>244</v>
      </c>
      <c r="K39" s="36" t="s">
        <v>177</v>
      </c>
      <c r="L39" s="36" t="s">
        <v>160</v>
      </c>
      <c r="M39" s="35"/>
      <c r="N39" s="58" t="s">
        <v>178</v>
      </c>
      <c r="O39" s="58" t="s">
        <v>235</v>
      </c>
      <c r="P39" s="58" t="s">
        <v>192</v>
      </c>
      <c r="Q39" s="56" t="s">
        <v>5</v>
      </c>
      <c r="R39" s="62"/>
    </row>
    <row r="40" spans="1:18" x14ac:dyDescent="0.25">
      <c r="A40" s="62" t="s">
        <v>703</v>
      </c>
      <c r="B40" s="36">
        <v>2</v>
      </c>
      <c r="C40" s="73">
        <f t="shared" si="0"/>
        <v>1</v>
      </c>
      <c r="D40" s="75" t="s">
        <v>650</v>
      </c>
      <c r="E40" s="36" t="s">
        <v>154</v>
      </c>
      <c r="F40" s="36" t="s">
        <v>211</v>
      </c>
      <c r="G40" s="36" t="s">
        <v>165</v>
      </c>
      <c r="H40" s="36" t="s">
        <v>157</v>
      </c>
      <c r="I40" s="36" t="s">
        <v>7</v>
      </c>
      <c r="J40" s="36" t="s">
        <v>400</v>
      </c>
      <c r="K40" s="36" t="s">
        <v>167</v>
      </c>
      <c r="L40" s="36" t="s">
        <v>160</v>
      </c>
      <c r="M40" s="35"/>
      <c r="N40" s="58" t="s">
        <v>161</v>
      </c>
      <c r="O40" s="58" t="s">
        <v>235</v>
      </c>
      <c r="P40" s="58" t="s">
        <v>163</v>
      </c>
      <c r="Q40" s="56" t="s">
        <v>5</v>
      </c>
      <c r="R40" s="62"/>
    </row>
    <row r="41" spans="1:18" x14ac:dyDescent="0.25">
      <c r="A41" s="62" t="s">
        <v>704</v>
      </c>
      <c r="B41" s="36">
        <v>3</v>
      </c>
      <c r="C41" s="73">
        <f t="shared" si="0"/>
        <v>2</v>
      </c>
      <c r="D41" s="75" t="s">
        <v>650</v>
      </c>
      <c r="E41" s="36" t="s">
        <v>173</v>
      </c>
      <c r="F41" s="36">
        <v>2</v>
      </c>
      <c r="G41" s="36" t="s">
        <v>165</v>
      </c>
      <c r="H41" s="36" t="s">
        <v>5</v>
      </c>
      <c r="I41" s="36" t="s">
        <v>8</v>
      </c>
      <c r="J41" s="36" t="s">
        <v>244</v>
      </c>
      <c r="K41" s="36" t="s">
        <v>165</v>
      </c>
      <c r="L41" s="36" t="s">
        <v>160</v>
      </c>
      <c r="M41" s="35"/>
      <c r="N41" s="58" t="s">
        <v>190</v>
      </c>
      <c r="O41" s="58" t="s">
        <v>235</v>
      </c>
      <c r="P41" s="58" t="s">
        <v>192</v>
      </c>
      <c r="Q41" s="56" t="s">
        <v>5</v>
      </c>
      <c r="R41" s="62"/>
    </row>
    <row r="42" spans="1:18" x14ac:dyDescent="0.25">
      <c r="A42" s="62" t="s">
        <v>705</v>
      </c>
      <c r="B42" s="36">
        <v>8</v>
      </c>
      <c r="C42" s="73">
        <f t="shared" si="0"/>
        <v>20</v>
      </c>
      <c r="D42" s="75" t="s">
        <v>650</v>
      </c>
      <c r="E42" s="36" t="s">
        <v>173</v>
      </c>
      <c r="F42" s="36">
        <v>6</v>
      </c>
      <c r="G42" s="36" t="s">
        <v>217</v>
      </c>
      <c r="H42" s="36">
        <v>0</v>
      </c>
      <c r="I42" s="36" t="s">
        <v>8</v>
      </c>
      <c r="J42" s="36" t="s">
        <v>199</v>
      </c>
      <c r="K42" s="36" t="s">
        <v>159</v>
      </c>
      <c r="L42" s="36" t="s">
        <v>160</v>
      </c>
      <c r="M42" s="35"/>
      <c r="N42" s="58" t="s">
        <v>185</v>
      </c>
      <c r="O42" s="58" t="s">
        <v>235</v>
      </c>
      <c r="P42" s="58" t="s">
        <v>191</v>
      </c>
      <c r="Q42" s="56" t="s">
        <v>5</v>
      </c>
      <c r="R42" s="62"/>
    </row>
    <row r="43" spans="1:18" x14ac:dyDescent="0.25">
      <c r="A43" s="62" t="s">
        <v>815</v>
      </c>
      <c r="B43" s="36">
        <v>11</v>
      </c>
      <c r="C43" s="73">
        <f t="shared" si="0"/>
        <v>60</v>
      </c>
      <c r="D43" s="75" t="s">
        <v>650</v>
      </c>
      <c r="E43" s="36" t="s">
        <v>154</v>
      </c>
      <c r="F43" s="37">
        <v>9</v>
      </c>
      <c r="G43" s="36" t="s">
        <v>182</v>
      </c>
      <c r="H43" s="36" t="s">
        <v>224</v>
      </c>
      <c r="I43" s="36" t="s">
        <v>8</v>
      </c>
      <c r="J43" s="36" t="s">
        <v>176</v>
      </c>
      <c r="K43" s="36" t="s">
        <v>390</v>
      </c>
      <c r="L43" s="40" t="s">
        <v>160</v>
      </c>
      <c r="M43" s="35"/>
      <c r="N43" s="59" t="s">
        <v>190</v>
      </c>
      <c r="O43" s="59" t="s">
        <v>162</v>
      </c>
      <c r="P43" s="59" t="s">
        <v>235</v>
      </c>
      <c r="Q43" s="59"/>
      <c r="R43" s="62"/>
    </row>
    <row r="44" spans="1:18" x14ac:dyDescent="0.25">
      <c r="A44" s="62" t="s">
        <v>816</v>
      </c>
      <c r="B44" s="36">
        <v>12</v>
      </c>
      <c r="C44" s="73">
        <f t="shared" si="0"/>
        <v>90</v>
      </c>
      <c r="D44" s="75" t="s">
        <v>650</v>
      </c>
      <c r="E44" s="36" t="s">
        <v>154</v>
      </c>
      <c r="F44" s="36">
        <v>12</v>
      </c>
      <c r="G44" s="36" t="s">
        <v>603</v>
      </c>
      <c r="H44" s="36" t="s">
        <v>817</v>
      </c>
      <c r="I44" s="36" t="s">
        <v>8</v>
      </c>
      <c r="J44" s="36" t="s">
        <v>176</v>
      </c>
      <c r="K44" s="36" t="s">
        <v>233</v>
      </c>
      <c r="L44" s="36" t="s">
        <v>160</v>
      </c>
      <c r="M44" s="35"/>
      <c r="N44" s="58" t="s">
        <v>222</v>
      </c>
      <c r="O44" s="58" t="s">
        <v>162</v>
      </c>
      <c r="P44" s="58" t="s">
        <v>235</v>
      </c>
      <c r="Q44" s="59"/>
      <c r="R44" s="62"/>
    </row>
    <row r="45" spans="1:18" x14ac:dyDescent="0.25">
      <c r="A45" s="62" t="s">
        <v>818</v>
      </c>
      <c r="B45" s="36">
        <v>9</v>
      </c>
      <c r="C45" s="73">
        <f t="shared" si="0"/>
        <v>30</v>
      </c>
      <c r="D45" s="75" t="s">
        <v>650</v>
      </c>
      <c r="E45" s="36" t="s">
        <v>173</v>
      </c>
      <c r="F45" s="36">
        <v>9</v>
      </c>
      <c r="G45" s="36" t="s">
        <v>177</v>
      </c>
      <c r="H45" s="36" t="s">
        <v>279</v>
      </c>
      <c r="I45" s="36" t="s">
        <v>175</v>
      </c>
      <c r="J45" s="36" t="s">
        <v>768</v>
      </c>
      <c r="K45" s="36" t="s">
        <v>159</v>
      </c>
      <c r="L45" s="36" t="s">
        <v>160</v>
      </c>
      <c r="M45" s="35"/>
      <c r="N45" s="58" t="s">
        <v>178</v>
      </c>
      <c r="O45" s="58" t="s">
        <v>235</v>
      </c>
      <c r="P45" s="58" t="s">
        <v>180</v>
      </c>
      <c r="Q45" s="59" t="s">
        <v>819</v>
      </c>
      <c r="R45" s="62"/>
    </row>
    <row r="46" spans="1:18" x14ac:dyDescent="0.25">
      <c r="A46" s="62" t="s">
        <v>820</v>
      </c>
      <c r="B46" s="36">
        <v>5</v>
      </c>
      <c r="C46" s="73">
        <f t="shared" si="0"/>
        <v>5</v>
      </c>
      <c r="D46" s="75" t="s">
        <v>650</v>
      </c>
      <c r="E46" s="36" t="s">
        <v>173</v>
      </c>
      <c r="F46" s="36">
        <v>4</v>
      </c>
      <c r="G46" s="36" t="s">
        <v>165</v>
      </c>
      <c r="H46" s="36" t="s">
        <v>174</v>
      </c>
      <c r="I46" s="36" t="s">
        <v>175</v>
      </c>
      <c r="J46" s="36" t="s">
        <v>176</v>
      </c>
      <c r="K46" s="36" t="s">
        <v>188</v>
      </c>
      <c r="L46" s="36" t="s">
        <v>160</v>
      </c>
      <c r="M46" s="35"/>
      <c r="N46" s="58" t="s">
        <v>178</v>
      </c>
      <c r="O46" s="58" t="s">
        <v>179</v>
      </c>
      <c r="P46" s="58" t="s">
        <v>180</v>
      </c>
      <c r="Q46" s="59"/>
      <c r="R46" s="62"/>
    </row>
    <row r="47" spans="1:18" x14ac:dyDescent="0.25">
      <c r="A47" s="62" t="s">
        <v>821</v>
      </c>
      <c r="B47" s="36">
        <v>10</v>
      </c>
      <c r="C47" s="73">
        <f t="shared" si="0"/>
        <v>40</v>
      </c>
      <c r="D47" s="75" t="s">
        <v>650</v>
      </c>
      <c r="E47" s="36" t="s">
        <v>154</v>
      </c>
      <c r="F47" s="36" t="s">
        <v>751</v>
      </c>
      <c r="G47" s="36" t="s">
        <v>182</v>
      </c>
      <c r="H47" s="36" t="s">
        <v>174</v>
      </c>
      <c r="I47" s="36" t="s">
        <v>7</v>
      </c>
      <c r="J47" s="36" t="s">
        <v>166</v>
      </c>
      <c r="K47" s="36" t="s">
        <v>233</v>
      </c>
      <c r="L47" s="36" t="s">
        <v>160</v>
      </c>
      <c r="M47" s="35"/>
      <c r="N47" s="58" t="s">
        <v>161</v>
      </c>
      <c r="O47" s="58" t="s">
        <v>235</v>
      </c>
      <c r="P47" s="58" t="s">
        <v>169</v>
      </c>
      <c r="Q47" s="59"/>
      <c r="R47" s="62"/>
    </row>
    <row r="48" spans="1:18" x14ac:dyDescent="0.25">
      <c r="A48" s="62" t="s">
        <v>822</v>
      </c>
      <c r="B48" s="36">
        <v>12</v>
      </c>
      <c r="C48" s="73">
        <f t="shared" si="0"/>
        <v>90</v>
      </c>
      <c r="D48" s="75" t="s">
        <v>650</v>
      </c>
      <c r="E48" s="36" t="s">
        <v>173</v>
      </c>
      <c r="F48" s="36" t="s">
        <v>751</v>
      </c>
      <c r="G48" s="36" t="s">
        <v>382</v>
      </c>
      <c r="H48" s="36" t="s">
        <v>194</v>
      </c>
      <c r="I48" s="36" t="s">
        <v>175</v>
      </c>
      <c r="J48" s="36" t="s">
        <v>823</v>
      </c>
      <c r="K48" s="36" t="s">
        <v>233</v>
      </c>
      <c r="L48" s="36" t="s">
        <v>160</v>
      </c>
      <c r="M48" s="35"/>
      <c r="N48" s="58" t="s">
        <v>185</v>
      </c>
      <c r="O48" s="58" t="s">
        <v>235</v>
      </c>
      <c r="P48" s="58" t="s">
        <v>191</v>
      </c>
      <c r="Q48" s="59" t="s">
        <v>824</v>
      </c>
      <c r="R48" s="62"/>
    </row>
    <row r="49" spans="1:19" x14ac:dyDescent="0.25">
      <c r="A49" s="62" t="s">
        <v>825</v>
      </c>
      <c r="B49" s="36">
        <v>4</v>
      </c>
      <c r="C49" s="73">
        <f t="shared" si="0"/>
        <v>3</v>
      </c>
      <c r="D49" s="75" t="s">
        <v>650</v>
      </c>
      <c r="E49" s="36" t="s">
        <v>173</v>
      </c>
      <c r="F49" s="36">
        <v>2</v>
      </c>
      <c r="G49" s="36" t="s">
        <v>165</v>
      </c>
      <c r="H49" s="36" t="s">
        <v>157</v>
      </c>
      <c r="I49" s="36" t="s">
        <v>175</v>
      </c>
      <c r="J49" s="36" t="s">
        <v>166</v>
      </c>
      <c r="K49" s="36" t="s">
        <v>205</v>
      </c>
      <c r="L49" s="36" t="s">
        <v>160</v>
      </c>
      <c r="M49" s="35"/>
      <c r="N49" s="58" t="s">
        <v>208</v>
      </c>
      <c r="O49" s="58" t="s">
        <v>235</v>
      </c>
      <c r="P49" s="58" t="s">
        <v>192</v>
      </c>
      <c r="Q49" s="59" t="s">
        <v>826</v>
      </c>
      <c r="R49" s="62"/>
    </row>
    <row r="50" spans="1:19" x14ac:dyDescent="0.25">
      <c r="A50" s="62" t="s">
        <v>827</v>
      </c>
      <c r="B50" s="36">
        <v>7</v>
      </c>
      <c r="C50" s="73">
        <f t="shared" si="0"/>
        <v>15</v>
      </c>
      <c r="D50" s="75" t="s">
        <v>650</v>
      </c>
      <c r="E50" s="36" t="s">
        <v>173</v>
      </c>
      <c r="F50" s="36">
        <v>4</v>
      </c>
      <c r="G50" s="36" t="s">
        <v>217</v>
      </c>
      <c r="H50" s="36" t="s">
        <v>229</v>
      </c>
      <c r="I50" s="36" t="s">
        <v>175</v>
      </c>
      <c r="J50" s="36" t="s">
        <v>5</v>
      </c>
      <c r="K50" s="36" t="s">
        <v>159</v>
      </c>
      <c r="L50" s="36" t="s">
        <v>160</v>
      </c>
      <c r="M50" s="35"/>
      <c r="N50" s="58" t="s">
        <v>161</v>
      </c>
      <c r="O50" s="58" t="s">
        <v>235</v>
      </c>
      <c r="P50" s="58" t="s">
        <v>235</v>
      </c>
      <c r="Q50" s="59"/>
      <c r="R50" s="62"/>
    </row>
    <row r="51" spans="1:19" x14ac:dyDescent="0.25">
      <c r="A51" s="62" t="s">
        <v>828</v>
      </c>
      <c r="B51" s="36">
        <v>1</v>
      </c>
      <c r="C51" s="73">
        <f t="shared" si="0"/>
        <v>1</v>
      </c>
      <c r="D51" s="75" t="s">
        <v>650</v>
      </c>
      <c r="E51" s="36" t="s">
        <v>173</v>
      </c>
      <c r="F51" s="36">
        <v>1</v>
      </c>
      <c r="G51" s="36" t="s">
        <v>156</v>
      </c>
      <c r="H51" s="36" t="s">
        <v>174</v>
      </c>
      <c r="I51" s="36" t="s">
        <v>175</v>
      </c>
      <c r="J51" s="36" t="s">
        <v>166</v>
      </c>
      <c r="K51" s="36" t="s">
        <v>390</v>
      </c>
      <c r="L51" s="36" t="s">
        <v>160</v>
      </c>
      <c r="M51" s="35"/>
      <c r="N51" s="58" t="s">
        <v>178</v>
      </c>
      <c r="O51" s="58" t="s">
        <v>235</v>
      </c>
      <c r="P51" s="58" t="s">
        <v>192</v>
      </c>
      <c r="Q51" s="59" t="s">
        <v>829</v>
      </c>
      <c r="R51" s="62"/>
    </row>
    <row r="52" spans="1:19" x14ac:dyDescent="0.25">
      <c r="A52" s="62" t="s">
        <v>830</v>
      </c>
      <c r="B52" s="36">
        <v>8</v>
      </c>
      <c r="C52" s="73">
        <f t="shared" si="0"/>
        <v>20</v>
      </c>
      <c r="D52" s="75" t="s">
        <v>650</v>
      </c>
      <c r="E52" s="36" t="s">
        <v>173</v>
      </c>
      <c r="F52" s="36">
        <v>4</v>
      </c>
      <c r="G52" s="36" t="s">
        <v>390</v>
      </c>
      <c r="H52" s="36" t="s">
        <v>206</v>
      </c>
      <c r="I52" s="36" t="s">
        <v>7</v>
      </c>
      <c r="J52" s="36" t="s">
        <v>800</v>
      </c>
      <c r="K52" s="36">
        <v>0</v>
      </c>
      <c r="L52" s="36" t="s">
        <v>160</v>
      </c>
      <c r="M52" s="35"/>
      <c r="N52" s="58" t="s">
        <v>222</v>
      </c>
      <c r="O52" s="58" t="s">
        <v>163</v>
      </c>
      <c r="P52" s="58" t="s">
        <v>169</v>
      </c>
      <c r="Q52" s="59"/>
      <c r="R52" s="62"/>
    </row>
    <row r="53" spans="1:19" x14ac:dyDescent="0.25">
      <c r="A53" s="62" t="s">
        <v>831</v>
      </c>
      <c r="B53" s="36">
        <v>11</v>
      </c>
      <c r="C53" s="73">
        <f t="shared" si="0"/>
        <v>60</v>
      </c>
      <c r="D53" s="75" t="s">
        <v>650</v>
      </c>
      <c r="E53" s="36" t="s">
        <v>154</v>
      </c>
      <c r="F53" s="36" t="s">
        <v>751</v>
      </c>
      <c r="G53" s="36" t="s">
        <v>171</v>
      </c>
      <c r="H53" s="36" t="s">
        <v>5</v>
      </c>
      <c r="I53" s="36" t="s">
        <v>7</v>
      </c>
      <c r="J53" s="36" t="s">
        <v>166</v>
      </c>
      <c r="K53" s="36" t="s">
        <v>233</v>
      </c>
      <c r="L53" s="36" t="s">
        <v>160</v>
      </c>
      <c r="M53" s="35"/>
      <c r="N53" s="58" t="s">
        <v>208</v>
      </c>
      <c r="O53" s="58" t="s">
        <v>192</v>
      </c>
      <c r="P53" s="58" t="s">
        <v>169</v>
      </c>
      <c r="Q53" s="59"/>
      <c r="R53" s="62"/>
    </row>
    <row r="54" spans="1:19" x14ac:dyDescent="0.25">
      <c r="A54" s="62" t="s">
        <v>832</v>
      </c>
      <c r="B54" s="36">
        <v>11</v>
      </c>
      <c r="C54" s="73">
        <f t="shared" si="0"/>
        <v>60</v>
      </c>
      <c r="D54" s="75" t="s">
        <v>650</v>
      </c>
      <c r="E54" s="36" t="s">
        <v>173</v>
      </c>
      <c r="F54" s="36">
        <v>18</v>
      </c>
      <c r="G54" s="36" t="s">
        <v>177</v>
      </c>
      <c r="H54" s="36" t="s">
        <v>174</v>
      </c>
      <c r="I54" s="36" t="s">
        <v>175</v>
      </c>
      <c r="J54" s="36" t="s">
        <v>307</v>
      </c>
      <c r="K54" s="36" t="s">
        <v>233</v>
      </c>
      <c r="L54" s="36" t="s">
        <v>160</v>
      </c>
      <c r="M54" s="35"/>
      <c r="N54" s="58" t="s">
        <v>185</v>
      </c>
      <c r="O54" s="58" t="s">
        <v>235</v>
      </c>
      <c r="P54" s="58" t="s">
        <v>235</v>
      </c>
      <c r="Q54" s="59"/>
      <c r="R54" s="62"/>
    </row>
    <row r="55" spans="1:19" x14ac:dyDescent="0.25">
      <c r="A55" s="35" t="s">
        <v>1038</v>
      </c>
      <c r="B55" s="36">
        <v>4</v>
      </c>
      <c r="C55" s="73">
        <f t="shared" si="0"/>
        <v>3</v>
      </c>
      <c r="D55" s="75" t="s">
        <v>650</v>
      </c>
      <c r="E55" s="36" t="s">
        <v>173</v>
      </c>
      <c r="F55" s="37" t="s">
        <v>155</v>
      </c>
      <c r="G55" s="37" t="s">
        <v>205</v>
      </c>
      <c r="H55" s="36" t="s">
        <v>206</v>
      </c>
      <c r="I55" s="36" t="s">
        <v>8</v>
      </c>
      <c r="J55" s="36" t="s">
        <v>524</v>
      </c>
      <c r="K55" s="36" t="s">
        <v>177</v>
      </c>
      <c r="L55" s="36" t="s">
        <v>160</v>
      </c>
      <c r="M55" s="35"/>
      <c r="N55" s="59" t="s">
        <v>190</v>
      </c>
      <c r="O55" s="59" t="s">
        <v>235</v>
      </c>
      <c r="P55" s="59" t="s">
        <v>192</v>
      </c>
      <c r="Q55" s="35" t="s">
        <v>1038</v>
      </c>
    </row>
    <row r="56" spans="1:19" x14ac:dyDescent="0.25">
      <c r="A56" s="35" t="s">
        <v>1039</v>
      </c>
      <c r="B56" s="36">
        <v>2</v>
      </c>
      <c r="C56" s="73">
        <f t="shared" si="0"/>
        <v>1</v>
      </c>
      <c r="D56" s="75" t="s">
        <v>650</v>
      </c>
      <c r="E56" s="36" t="s">
        <v>154</v>
      </c>
      <c r="F56" s="36">
        <v>2</v>
      </c>
      <c r="G56" s="36" t="s">
        <v>156</v>
      </c>
      <c r="H56" s="36" t="s">
        <v>174</v>
      </c>
      <c r="I56" s="36" t="s">
        <v>7</v>
      </c>
      <c r="J56" s="36" t="s">
        <v>166</v>
      </c>
      <c r="K56" s="36" t="s">
        <v>188</v>
      </c>
      <c r="L56" s="36" t="s">
        <v>160</v>
      </c>
      <c r="M56" s="35"/>
      <c r="N56" s="35" t="s">
        <v>161</v>
      </c>
      <c r="O56" s="35" t="s">
        <v>235</v>
      </c>
      <c r="P56" s="35" t="s">
        <v>163</v>
      </c>
      <c r="Q56" s="35" t="s">
        <v>1039</v>
      </c>
    </row>
    <row r="57" spans="1:19" x14ac:dyDescent="0.25">
      <c r="A57" s="35" t="s">
        <v>332</v>
      </c>
      <c r="B57" s="36">
        <v>7</v>
      </c>
      <c r="C57" s="73">
        <f t="shared" si="0"/>
        <v>15</v>
      </c>
      <c r="D57" s="75" t="s">
        <v>650</v>
      </c>
      <c r="E57" s="36" t="s">
        <v>214</v>
      </c>
      <c r="F57" s="36">
        <v>4</v>
      </c>
      <c r="G57" s="36" t="s">
        <v>165</v>
      </c>
      <c r="H57" s="36" t="s">
        <v>333</v>
      </c>
      <c r="I57" s="36" t="s">
        <v>7</v>
      </c>
      <c r="J57" s="36" t="s">
        <v>166</v>
      </c>
      <c r="K57" s="36" t="s">
        <v>334</v>
      </c>
      <c r="L57" s="36" t="s">
        <v>160</v>
      </c>
      <c r="M57" s="35"/>
      <c r="N57" s="35" t="s">
        <v>161</v>
      </c>
      <c r="O57" s="35" t="s">
        <v>235</v>
      </c>
      <c r="P57" s="35" t="s">
        <v>162</v>
      </c>
      <c r="Q57" s="35" t="s">
        <v>332</v>
      </c>
    </row>
    <row r="58" spans="1:19" x14ac:dyDescent="0.25">
      <c r="A58" s="35" t="s">
        <v>1040</v>
      </c>
      <c r="B58" s="36">
        <v>6</v>
      </c>
      <c r="C58" s="73">
        <f t="shared" si="0"/>
        <v>10</v>
      </c>
      <c r="D58" s="75" t="s">
        <v>650</v>
      </c>
      <c r="E58" s="36" t="s">
        <v>214</v>
      </c>
      <c r="F58" s="36">
        <v>3</v>
      </c>
      <c r="G58" s="36" t="s">
        <v>182</v>
      </c>
      <c r="H58" s="36" t="s">
        <v>174</v>
      </c>
      <c r="I58" s="36" t="s">
        <v>7</v>
      </c>
      <c r="J58" s="36" t="s">
        <v>166</v>
      </c>
      <c r="K58" s="36" t="s">
        <v>390</v>
      </c>
      <c r="L58" s="36" t="s">
        <v>160</v>
      </c>
      <c r="M58" s="35"/>
      <c r="N58" s="35" t="s">
        <v>252</v>
      </c>
      <c r="O58" s="35" t="s">
        <v>235</v>
      </c>
      <c r="P58" s="35" t="s">
        <v>162</v>
      </c>
      <c r="Q58" s="35" t="s">
        <v>1040</v>
      </c>
    </row>
    <row r="59" spans="1:19" x14ac:dyDescent="0.25">
      <c r="A59" s="35" t="s">
        <v>1041</v>
      </c>
      <c r="B59" s="36">
        <v>1</v>
      </c>
      <c r="C59" s="73">
        <f t="shared" si="0"/>
        <v>1</v>
      </c>
      <c r="D59" s="75" t="s">
        <v>650</v>
      </c>
      <c r="E59" s="36" t="s">
        <v>214</v>
      </c>
      <c r="F59" s="36">
        <v>1</v>
      </c>
      <c r="G59" s="36" t="s">
        <v>156</v>
      </c>
      <c r="H59" s="36" t="s">
        <v>471</v>
      </c>
      <c r="I59" s="36" t="s">
        <v>7</v>
      </c>
      <c r="J59" s="36" t="s">
        <v>166</v>
      </c>
      <c r="K59" s="36">
        <v>0</v>
      </c>
      <c r="L59" s="36" t="s">
        <v>160</v>
      </c>
      <c r="M59" s="35"/>
      <c r="N59" s="35" t="s">
        <v>161</v>
      </c>
      <c r="O59" s="35" t="s">
        <v>235</v>
      </c>
      <c r="P59" s="35" t="s">
        <v>163</v>
      </c>
      <c r="Q59" s="35" t="s">
        <v>1041</v>
      </c>
    </row>
    <row r="60" spans="1:19" x14ac:dyDescent="0.25">
      <c r="A60" s="35" t="s">
        <v>1042</v>
      </c>
      <c r="B60" s="36">
        <v>2</v>
      </c>
      <c r="C60" s="73">
        <f t="shared" si="0"/>
        <v>1</v>
      </c>
      <c r="D60" s="75" t="s">
        <v>650</v>
      </c>
      <c r="E60" s="36" t="s">
        <v>214</v>
      </c>
      <c r="F60" s="36">
        <v>1</v>
      </c>
      <c r="G60" s="36" t="s">
        <v>165</v>
      </c>
      <c r="H60" s="36" t="s">
        <v>5</v>
      </c>
      <c r="I60" s="36" t="s">
        <v>8</v>
      </c>
      <c r="J60" s="36" t="s">
        <v>244</v>
      </c>
      <c r="K60" s="36" t="s">
        <v>177</v>
      </c>
      <c r="L60" s="36" t="s">
        <v>160</v>
      </c>
      <c r="M60" s="35"/>
      <c r="N60" s="35" t="s">
        <v>190</v>
      </c>
      <c r="O60" s="35" t="s">
        <v>235</v>
      </c>
      <c r="P60" s="35" t="s">
        <v>162</v>
      </c>
      <c r="Q60" s="35" t="s">
        <v>1042</v>
      </c>
    </row>
    <row r="61" spans="1:19" x14ac:dyDescent="0.25">
      <c r="A61" s="35" t="s">
        <v>1043</v>
      </c>
      <c r="B61" s="36">
        <v>4</v>
      </c>
      <c r="C61" s="73">
        <f t="shared" si="0"/>
        <v>3</v>
      </c>
      <c r="D61" s="75" t="s">
        <v>650</v>
      </c>
      <c r="E61" s="36" t="s">
        <v>214</v>
      </c>
      <c r="F61" s="36">
        <v>2</v>
      </c>
      <c r="G61" s="36" t="s">
        <v>165</v>
      </c>
      <c r="H61" s="36" t="s">
        <v>206</v>
      </c>
      <c r="I61" s="36" t="s">
        <v>8</v>
      </c>
      <c r="J61" s="40" t="s">
        <v>800</v>
      </c>
      <c r="K61" s="36" t="s">
        <v>159</v>
      </c>
      <c r="L61" s="36" t="s">
        <v>160</v>
      </c>
      <c r="M61" s="35"/>
      <c r="N61" s="35" t="s">
        <v>190</v>
      </c>
      <c r="O61" s="35" t="s">
        <v>235</v>
      </c>
      <c r="P61" s="35" t="s">
        <v>162</v>
      </c>
      <c r="Q61" s="35" t="s">
        <v>1043</v>
      </c>
    </row>
    <row r="62" spans="1:19" x14ac:dyDescent="0.25">
      <c r="A62" s="35" t="s">
        <v>1044</v>
      </c>
      <c r="B62" s="36">
        <v>2</v>
      </c>
      <c r="C62" s="73">
        <f t="shared" si="0"/>
        <v>1</v>
      </c>
      <c r="D62" s="75" t="s">
        <v>650</v>
      </c>
      <c r="E62" s="36" t="s">
        <v>173</v>
      </c>
      <c r="F62" s="36">
        <v>1</v>
      </c>
      <c r="G62" s="36" t="s">
        <v>165</v>
      </c>
      <c r="H62" s="36" t="s">
        <v>5</v>
      </c>
      <c r="I62" s="36" t="s">
        <v>8</v>
      </c>
      <c r="J62" s="36" t="s">
        <v>244</v>
      </c>
      <c r="K62" s="36" t="s">
        <v>188</v>
      </c>
      <c r="L62" s="36" t="s">
        <v>160</v>
      </c>
      <c r="M62" s="35"/>
      <c r="N62" s="35" t="s">
        <v>190</v>
      </c>
      <c r="O62" s="35" t="s">
        <v>235</v>
      </c>
      <c r="P62" s="35" t="s">
        <v>192</v>
      </c>
      <c r="Q62" s="35" t="s">
        <v>1044</v>
      </c>
    </row>
    <row r="63" spans="1:19" x14ac:dyDescent="0.25">
      <c r="A63" s="35" t="s">
        <v>500</v>
      </c>
      <c r="B63" s="36">
        <v>7</v>
      </c>
      <c r="C63" s="73">
        <f t="shared" si="0"/>
        <v>15</v>
      </c>
      <c r="D63" s="75" t="s">
        <v>650</v>
      </c>
      <c r="E63" s="36" t="s">
        <v>154</v>
      </c>
      <c r="F63" s="36">
        <v>4</v>
      </c>
      <c r="G63" s="36" t="s">
        <v>217</v>
      </c>
      <c r="H63" s="36" t="s">
        <v>174</v>
      </c>
      <c r="I63" s="36" t="s">
        <v>8</v>
      </c>
      <c r="J63" s="36" t="s">
        <v>244</v>
      </c>
      <c r="K63" s="36" t="s">
        <v>188</v>
      </c>
      <c r="L63" s="36" t="s">
        <v>160</v>
      </c>
      <c r="M63" s="35"/>
      <c r="N63" s="35" t="s">
        <v>252</v>
      </c>
      <c r="O63" s="35" t="s">
        <v>163</v>
      </c>
      <c r="P63" s="35" t="s">
        <v>169</v>
      </c>
      <c r="Q63" s="35" t="s">
        <v>500</v>
      </c>
    </row>
    <row r="64" spans="1:19" x14ac:dyDescent="0.25">
      <c r="S64" s="39" t="s">
        <v>1111</v>
      </c>
    </row>
  </sheetData>
  <sheetProtection algorithmName="SHA-512" hashValue="TqVF8TDd9VHrjb5dO7/qglKzDSoENxF5wAvNSbIBbozzTzhyIrKcT+J15+mOVtueRZ4sro2Wefjt4+/Vg2y0xg==" saltValue="ao06PWlpeWr6O2ONQ3gD4Q=="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T221"/>
  <sheetViews>
    <sheetView tabSelected="1" topLeftCell="B1" zoomScale="70" zoomScaleNormal="70" workbookViewId="0">
      <pane ySplit="1" topLeftCell="A188" activePane="bottomLeft" state="frozen"/>
      <selection pane="bottomLeft" activeCell="Q227" sqref="Q227"/>
    </sheetView>
  </sheetViews>
  <sheetFormatPr baseColWidth="10" defaultColWidth="11.42578125" defaultRowHeight="15" x14ac:dyDescent="0.25"/>
  <cols>
    <col min="1" max="1" width="27.140625" style="39" customWidth="1"/>
    <col min="2" max="2" width="8.5703125" style="43" customWidth="1"/>
    <col min="3" max="3" width="9.140625" style="76" bestFit="1" customWidth="1"/>
    <col min="4" max="4" width="15" style="76" bestFit="1" customWidth="1"/>
    <col min="5" max="5" width="11.42578125" style="43" customWidth="1"/>
    <col min="6" max="6" width="18.5703125" style="44" customWidth="1"/>
    <col min="7" max="10" width="18.5703125" style="43" customWidth="1"/>
    <col min="11" max="11" width="18.5703125" style="45" customWidth="1"/>
    <col min="12" max="12" width="14" style="43" customWidth="1"/>
    <col min="13" max="13" width="5.7109375" style="43" customWidth="1"/>
    <col min="14" max="16" width="18.5703125" style="39" customWidth="1"/>
    <col min="17" max="17" width="44.42578125" style="42" bestFit="1" customWidth="1"/>
    <col min="18" max="18" width="21" style="39" bestFit="1" customWidth="1"/>
    <col min="19" max="19" width="25.85546875" style="39" bestFit="1" customWidth="1"/>
    <col min="20" max="16384" width="11.42578125" style="39"/>
  </cols>
  <sheetData>
    <row r="1" spans="1:19" x14ac:dyDescent="0.25">
      <c r="A1" s="52" t="s">
        <v>6</v>
      </c>
      <c r="B1" s="52" t="s">
        <v>147</v>
      </c>
      <c r="C1" s="77" t="s">
        <v>124</v>
      </c>
      <c r="D1" s="77" t="s">
        <v>1071</v>
      </c>
      <c r="E1" s="52" t="s">
        <v>146</v>
      </c>
      <c r="F1" s="51" t="s">
        <v>148</v>
      </c>
      <c r="G1" s="51" t="s">
        <v>149</v>
      </c>
      <c r="H1" s="52" t="s">
        <v>75</v>
      </c>
      <c r="I1" s="52" t="s">
        <v>150</v>
      </c>
      <c r="J1" s="52" t="s">
        <v>151</v>
      </c>
      <c r="K1" s="52" t="s">
        <v>76</v>
      </c>
      <c r="L1" s="52" t="s">
        <v>73</v>
      </c>
      <c r="M1" s="52"/>
      <c r="N1" s="52" t="s">
        <v>77</v>
      </c>
      <c r="O1" s="52" t="s">
        <v>74</v>
      </c>
      <c r="P1" s="52" t="s">
        <v>78</v>
      </c>
      <c r="Q1" s="52" t="s">
        <v>79</v>
      </c>
      <c r="R1" s="109" t="s">
        <v>1087</v>
      </c>
      <c r="S1" s="52" t="s">
        <v>875</v>
      </c>
    </row>
    <row r="2" spans="1:19" x14ac:dyDescent="0.25">
      <c r="A2" s="38" t="s">
        <v>170</v>
      </c>
      <c r="B2" s="40">
        <v>2</v>
      </c>
      <c r="C2" s="74">
        <f>IF(OR(B2=1,B2=2),1,IF(B2=3,2,IF(B2=4,3,IF(B2=5,5,IF(B2=6,10,IF(B2=7,15,IF(B2=8,20,IF(B2=9,30,IF(B2=10,40,IF(B2=11,60,90))))))))))</f>
        <v>1</v>
      </c>
      <c r="D2" s="78" t="s">
        <v>1061</v>
      </c>
      <c r="E2" s="40" t="s">
        <v>154</v>
      </c>
      <c r="F2" s="55">
        <v>2</v>
      </c>
      <c r="G2" s="55" t="s">
        <v>156</v>
      </c>
      <c r="H2" s="40" t="s">
        <v>157</v>
      </c>
      <c r="I2" s="40" t="s">
        <v>7</v>
      </c>
      <c r="J2" s="40" t="s">
        <v>166</v>
      </c>
      <c r="K2" s="40" t="s">
        <v>171</v>
      </c>
      <c r="L2" s="40" t="s">
        <v>168</v>
      </c>
      <c r="M2" s="38"/>
      <c r="N2" s="59" t="s">
        <v>161</v>
      </c>
      <c r="O2" s="59" t="s">
        <v>163</v>
      </c>
      <c r="P2" s="59" t="s">
        <v>163</v>
      </c>
      <c r="Q2" s="103" t="s">
        <v>1082</v>
      </c>
      <c r="S2" s="38" t="s">
        <v>876</v>
      </c>
    </row>
    <row r="3" spans="1:19" x14ac:dyDescent="0.25">
      <c r="A3" s="38" t="s">
        <v>187</v>
      </c>
      <c r="B3" s="40">
        <v>4</v>
      </c>
      <c r="C3" s="74">
        <f>IF(OR(B3=1,B3=2),1,IF(B3=3,2,IF(B3=4,3,IF(B3=5,5,IF(B3=6,10,IF(B3=7,15,IF(B3=8,20,IF(B3=9,30,IF(B3=10,40,IF(B3=11,60,90))))))))))</f>
        <v>3</v>
      </c>
      <c r="D3" s="78" t="s">
        <v>1061</v>
      </c>
      <c r="E3" s="40" t="s">
        <v>154</v>
      </c>
      <c r="F3" s="55">
        <v>2</v>
      </c>
      <c r="G3" s="55" t="s">
        <v>156</v>
      </c>
      <c r="H3" s="40" t="s">
        <v>174</v>
      </c>
      <c r="I3" s="40" t="s">
        <v>8</v>
      </c>
      <c r="J3" s="40" t="s">
        <v>166</v>
      </c>
      <c r="K3" s="40" t="s">
        <v>188</v>
      </c>
      <c r="L3" s="40" t="s">
        <v>189</v>
      </c>
      <c r="M3" s="38"/>
      <c r="N3" s="59" t="s">
        <v>190</v>
      </c>
      <c r="O3" s="59" t="s">
        <v>191</v>
      </c>
      <c r="P3" s="59" t="s">
        <v>192</v>
      </c>
      <c r="Q3" s="103" t="s">
        <v>1082</v>
      </c>
      <c r="S3" s="38" t="s">
        <v>8</v>
      </c>
    </row>
    <row r="4" spans="1:19" x14ac:dyDescent="0.25">
      <c r="A4" s="38" t="s">
        <v>201</v>
      </c>
      <c r="B4" s="40">
        <v>4</v>
      </c>
      <c r="C4" s="74">
        <f t="shared" ref="C4:C67" si="0">IF(OR(B4=1,B4=2),1,IF(B4=3,2,IF(B4=4,3,IF(B4=5,5,IF(B4=6,10,IF(B4=7,15,IF(B4=8,20,IF(B4=9,30,IF(B4=10,40,IF(B4=11,60,90))))))))))</f>
        <v>3</v>
      </c>
      <c r="D4" s="78" t="s">
        <v>1061</v>
      </c>
      <c r="E4" s="40" t="s">
        <v>154</v>
      </c>
      <c r="F4" s="55">
        <v>4</v>
      </c>
      <c r="G4" s="55" t="s">
        <v>156</v>
      </c>
      <c r="H4" s="40" t="s">
        <v>174</v>
      </c>
      <c r="I4" s="40" t="s">
        <v>175</v>
      </c>
      <c r="J4" s="40" t="s">
        <v>176</v>
      </c>
      <c r="K4" s="40">
        <v>0</v>
      </c>
      <c r="L4" s="40" t="s">
        <v>168</v>
      </c>
      <c r="M4" s="38"/>
      <c r="N4" s="59" t="s">
        <v>185</v>
      </c>
      <c r="O4" s="59" t="s">
        <v>180</v>
      </c>
      <c r="P4" s="59" t="s">
        <v>179</v>
      </c>
      <c r="Q4" s="103" t="s">
        <v>1082</v>
      </c>
      <c r="S4" s="38" t="s">
        <v>877</v>
      </c>
    </row>
    <row r="5" spans="1:19" x14ac:dyDescent="0.25">
      <c r="A5" s="38" t="s">
        <v>878</v>
      </c>
      <c r="B5" s="40">
        <v>5</v>
      </c>
      <c r="C5" s="74">
        <f t="shared" si="0"/>
        <v>5</v>
      </c>
      <c r="D5" s="78" t="s">
        <v>1061</v>
      </c>
      <c r="E5" s="40" t="s">
        <v>154</v>
      </c>
      <c r="F5" s="55">
        <v>3</v>
      </c>
      <c r="G5" s="55" t="s">
        <v>156</v>
      </c>
      <c r="H5" s="40" t="s">
        <v>174</v>
      </c>
      <c r="I5" s="40" t="s">
        <v>7</v>
      </c>
      <c r="J5" s="40" t="s">
        <v>166</v>
      </c>
      <c r="K5" s="40" t="s">
        <v>159</v>
      </c>
      <c r="L5" s="40" t="s">
        <v>168</v>
      </c>
      <c r="M5" s="38"/>
      <c r="N5" s="59" t="s">
        <v>190</v>
      </c>
      <c r="O5" s="59" t="s">
        <v>179</v>
      </c>
      <c r="P5" s="59" t="s">
        <v>169</v>
      </c>
      <c r="Q5" s="103" t="s">
        <v>1082</v>
      </c>
      <c r="S5" s="38" t="s">
        <v>876</v>
      </c>
    </row>
    <row r="6" spans="1:19" x14ac:dyDescent="0.25">
      <c r="A6" s="38" t="s">
        <v>204</v>
      </c>
      <c r="B6" s="40">
        <v>2</v>
      </c>
      <c r="C6" s="74">
        <f t="shared" si="0"/>
        <v>1</v>
      </c>
      <c r="D6" s="78" t="s">
        <v>1061</v>
      </c>
      <c r="E6" s="40" t="s">
        <v>154</v>
      </c>
      <c r="F6" s="55">
        <v>2</v>
      </c>
      <c r="G6" s="55" t="s">
        <v>156</v>
      </c>
      <c r="H6" s="40" t="s">
        <v>206</v>
      </c>
      <c r="I6" s="40" t="s">
        <v>175</v>
      </c>
      <c r="J6" s="40" t="s">
        <v>176</v>
      </c>
      <c r="K6" s="40" t="s">
        <v>207</v>
      </c>
      <c r="L6" s="40" t="s">
        <v>168</v>
      </c>
      <c r="M6" s="38"/>
      <c r="N6" s="59" t="s">
        <v>208</v>
      </c>
      <c r="O6" s="59" t="s">
        <v>179</v>
      </c>
      <c r="P6" s="59" t="s">
        <v>180</v>
      </c>
      <c r="Q6" s="103" t="s">
        <v>1082</v>
      </c>
      <c r="S6" s="38" t="s">
        <v>877</v>
      </c>
    </row>
    <row r="7" spans="1:19" x14ac:dyDescent="0.25">
      <c r="A7" s="38" t="s">
        <v>212</v>
      </c>
      <c r="B7" s="40">
        <v>6</v>
      </c>
      <c r="C7" s="74">
        <f t="shared" si="0"/>
        <v>10</v>
      </c>
      <c r="D7" s="78" t="s">
        <v>1061</v>
      </c>
      <c r="E7" s="40" t="s">
        <v>154</v>
      </c>
      <c r="F7" s="55">
        <v>6</v>
      </c>
      <c r="G7" s="55" t="s">
        <v>156</v>
      </c>
      <c r="H7" s="40" t="s">
        <v>174</v>
      </c>
      <c r="I7" s="40" t="s">
        <v>8</v>
      </c>
      <c r="J7" s="40" t="s">
        <v>166</v>
      </c>
      <c r="K7" s="40" t="s">
        <v>205</v>
      </c>
      <c r="L7" s="40" t="s">
        <v>168</v>
      </c>
      <c r="M7" s="38"/>
      <c r="N7" s="59" t="s">
        <v>190</v>
      </c>
      <c r="O7" s="59" t="s">
        <v>179</v>
      </c>
      <c r="P7" s="59" t="s">
        <v>192</v>
      </c>
      <c r="Q7" s="103" t="s">
        <v>1082</v>
      </c>
      <c r="S7" s="38" t="s">
        <v>879</v>
      </c>
    </row>
    <row r="8" spans="1:19" x14ac:dyDescent="0.25">
      <c r="A8" s="38" t="s">
        <v>216</v>
      </c>
      <c r="B8" s="40">
        <v>3</v>
      </c>
      <c r="C8" s="74">
        <f t="shared" si="0"/>
        <v>2</v>
      </c>
      <c r="D8" s="78" t="s">
        <v>1061</v>
      </c>
      <c r="E8" s="40" t="s">
        <v>154</v>
      </c>
      <c r="F8" s="55">
        <v>2</v>
      </c>
      <c r="G8" s="55" t="s">
        <v>156</v>
      </c>
      <c r="H8" s="40" t="s">
        <v>194</v>
      </c>
      <c r="I8" s="40" t="s">
        <v>7</v>
      </c>
      <c r="J8" s="40" t="s">
        <v>195</v>
      </c>
      <c r="K8" s="40" t="s">
        <v>188</v>
      </c>
      <c r="L8" s="40" t="s">
        <v>200</v>
      </c>
      <c r="M8" s="38"/>
      <c r="N8" s="59" t="s">
        <v>161</v>
      </c>
      <c r="O8" s="59" t="s">
        <v>169</v>
      </c>
      <c r="P8" s="59" t="s">
        <v>191</v>
      </c>
      <c r="Q8" s="103" t="s">
        <v>1082</v>
      </c>
      <c r="S8" s="38" t="s">
        <v>880</v>
      </c>
    </row>
    <row r="9" spans="1:19" x14ac:dyDescent="0.25">
      <c r="A9" s="38" t="s">
        <v>245</v>
      </c>
      <c r="B9" s="40">
        <v>7</v>
      </c>
      <c r="C9" s="74">
        <f t="shared" si="0"/>
        <v>15</v>
      </c>
      <c r="D9" s="78" t="s">
        <v>1061</v>
      </c>
      <c r="E9" s="40" t="s">
        <v>154</v>
      </c>
      <c r="F9" s="55">
        <v>6</v>
      </c>
      <c r="G9" s="55" t="s">
        <v>156</v>
      </c>
      <c r="H9" s="40" t="s">
        <v>194</v>
      </c>
      <c r="I9" s="40" t="s">
        <v>175</v>
      </c>
      <c r="J9" s="40" t="s">
        <v>219</v>
      </c>
      <c r="K9" s="40" t="s">
        <v>196</v>
      </c>
      <c r="L9" s="40" t="s">
        <v>168</v>
      </c>
      <c r="M9" s="38"/>
      <c r="N9" s="59" t="s">
        <v>185</v>
      </c>
      <c r="O9" s="59" t="s">
        <v>179</v>
      </c>
      <c r="P9" s="59" t="s">
        <v>179</v>
      </c>
      <c r="Q9" s="103" t="s">
        <v>1082</v>
      </c>
      <c r="S9" s="38" t="s">
        <v>880</v>
      </c>
    </row>
    <row r="10" spans="1:19" x14ac:dyDescent="0.25">
      <c r="A10" s="38" t="s">
        <v>248</v>
      </c>
      <c r="B10" s="40">
        <v>1</v>
      </c>
      <c r="C10" s="74">
        <f t="shared" si="0"/>
        <v>1</v>
      </c>
      <c r="D10" s="78" t="s">
        <v>1061</v>
      </c>
      <c r="E10" s="40" t="s">
        <v>154</v>
      </c>
      <c r="F10" s="55">
        <v>1</v>
      </c>
      <c r="G10" s="55" t="s">
        <v>156</v>
      </c>
      <c r="H10" s="40" t="s">
        <v>206</v>
      </c>
      <c r="I10" s="40" t="s">
        <v>7</v>
      </c>
      <c r="J10" s="40" t="s">
        <v>176</v>
      </c>
      <c r="K10" s="40" t="s">
        <v>249</v>
      </c>
      <c r="L10" s="40" t="s">
        <v>168</v>
      </c>
      <c r="M10" s="38"/>
      <c r="N10" s="59" t="s">
        <v>185</v>
      </c>
      <c r="O10" s="59" t="s">
        <v>179</v>
      </c>
      <c r="P10" s="59" t="s">
        <v>179</v>
      </c>
      <c r="Q10" s="103" t="s">
        <v>1082</v>
      </c>
      <c r="S10" s="38" t="s">
        <v>877</v>
      </c>
    </row>
    <row r="11" spans="1:19" x14ac:dyDescent="0.25">
      <c r="A11" s="38" t="s">
        <v>250</v>
      </c>
      <c r="B11" s="40">
        <v>1</v>
      </c>
      <c r="C11" s="74">
        <f t="shared" si="0"/>
        <v>1</v>
      </c>
      <c r="D11" s="78" t="s">
        <v>1061</v>
      </c>
      <c r="E11" s="40" t="s">
        <v>154</v>
      </c>
      <c r="F11" s="55">
        <v>1</v>
      </c>
      <c r="G11" s="55" t="s">
        <v>156</v>
      </c>
      <c r="H11" s="40" t="s">
        <v>251</v>
      </c>
      <c r="I11" s="40" t="s">
        <v>175</v>
      </c>
      <c r="J11" s="40" t="s">
        <v>176</v>
      </c>
      <c r="K11" s="40" t="s">
        <v>159</v>
      </c>
      <c r="L11" s="40" t="s">
        <v>168</v>
      </c>
      <c r="M11" s="38"/>
      <c r="N11" s="59" t="s">
        <v>252</v>
      </c>
      <c r="O11" s="59" t="s">
        <v>179</v>
      </c>
      <c r="P11" s="59" t="s">
        <v>180</v>
      </c>
      <c r="Q11" s="103" t="s">
        <v>1082</v>
      </c>
      <c r="S11" s="38" t="s">
        <v>877</v>
      </c>
    </row>
    <row r="12" spans="1:19" x14ac:dyDescent="0.25">
      <c r="A12" s="38" t="s">
        <v>261</v>
      </c>
      <c r="B12" s="40">
        <v>7</v>
      </c>
      <c r="C12" s="74">
        <f t="shared" si="0"/>
        <v>15</v>
      </c>
      <c r="D12" s="78" t="s">
        <v>1061</v>
      </c>
      <c r="E12" s="40" t="s">
        <v>154</v>
      </c>
      <c r="F12" s="55">
        <v>4</v>
      </c>
      <c r="G12" s="55" t="s">
        <v>156</v>
      </c>
      <c r="H12" s="40" t="s">
        <v>206</v>
      </c>
      <c r="I12" s="40" t="s">
        <v>8</v>
      </c>
      <c r="J12" s="40" t="s">
        <v>166</v>
      </c>
      <c r="K12" s="40" t="s">
        <v>188</v>
      </c>
      <c r="L12" s="40" t="s">
        <v>168</v>
      </c>
      <c r="M12" s="38"/>
      <c r="N12" s="59" t="s">
        <v>190</v>
      </c>
      <c r="O12" s="59" t="s">
        <v>180</v>
      </c>
      <c r="P12" s="59" t="s">
        <v>192</v>
      </c>
      <c r="Q12" s="103" t="s">
        <v>1082</v>
      </c>
      <c r="S12" s="38" t="s">
        <v>881</v>
      </c>
    </row>
    <row r="13" spans="1:19" x14ac:dyDescent="0.25">
      <c r="A13" s="38" t="s">
        <v>286</v>
      </c>
      <c r="B13" s="40">
        <v>1</v>
      </c>
      <c r="C13" s="74">
        <f t="shared" si="0"/>
        <v>1</v>
      </c>
      <c r="D13" s="78" t="s">
        <v>1061</v>
      </c>
      <c r="E13" s="40" t="s">
        <v>154</v>
      </c>
      <c r="F13" s="55">
        <v>1</v>
      </c>
      <c r="G13" s="55" t="s">
        <v>156</v>
      </c>
      <c r="H13" s="40" t="s">
        <v>194</v>
      </c>
      <c r="I13" s="40" t="s">
        <v>175</v>
      </c>
      <c r="J13" s="40" t="s">
        <v>287</v>
      </c>
      <c r="K13" s="40" t="s">
        <v>205</v>
      </c>
      <c r="L13" s="40" t="s">
        <v>168</v>
      </c>
      <c r="M13" s="38"/>
      <c r="N13" s="59" t="s">
        <v>252</v>
      </c>
      <c r="O13" s="59" t="s">
        <v>179</v>
      </c>
      <c r="P13" s="59" t="s">
        <v>163</v>
      </c>
      <c r="Q13" s="103" t="s">
        <v>1082</v>
      </c>
      <c r="S13" s="38" t="s">
        <v>880</v>
      </c>
    </row>
    <row r="14" spans="1:19" x14ac:dyDescent="0.25">
      <c r="A14" s="38" t="s">
        <v>288</v>
      </c>
      <c r="B14" s="40">
        <v>4</v>
      </c>
      <c r="C14" s="74">
        <f t="shared" si="0"/>
        <v>3</v>
      </c>
      <c r="D14" s="78" t="s">
        <v>1061</v>
      </c>
      <c r="E14" s="40" t="s">
        <v>154</v>
      </c>
      <c r="F14" s="55">
        <v>2</v>
      </c>
      <c r="G14" s="55" t="s">
        <v>156</v>
      </c>
      <c r="H14" s="40" t="s">
        <v>279</v>
      </c>
      <c r="I14" s="40" t="s">
        <v>175</v>
      </c>
      <c r="J14" s="40" t="s">
        <v>176</v>
      </c>
      <c r="K14" s="40">
        <v>0</v>
      </c>
      <c r="L14" s="40" t="s">
        <v>168</v>
      </c>
      <c r="M14" s="38"/>
      <c r="N14" s="59" t="s">
        <v>252</v>
      </c>
      <c r="O14" s="59" t="s">
        <v>179</v>
      </c>
      <c r="P14" s="59" t="s">
        <v>179</v>
      </c>
      <c r="Q14" s="103" t="s">
        <v>1082</v>
      </c>
      <c r="S14" s="38" t="s">
        <v>877</v>
      </c>
    </row>
    <row r="15" spans="1:19" x14ac:dyDescent="0.25">
      <c r="A15" s="38" t="s">
        <v>304</v>
      </c>
      <c r="B15" s="40">
        <v>5</v>
      </c>
      <c r="C15" s="74">
        <f t="shared" si="0"/>
        <v>5</v>
      </c>
      <c r="D15" s="78" t="s">
        <v>1061</v>
      </c>
      <c r="E15" s="40" t="s">
        <v>154</v>
      </c>
      <c r="F15" s="55">
        <v>3</v>
      </c>
      <c r="G15" s="55" t="s">
        <v>156</v>
      </c>
      <c r="H15" s="40" t="s">
        <v>5</v>
      </c>
      <c r="I15" s="40" t="s">
        <v>8</v>
      </c>
      <c r="J15" s="40" t="s">
        <v>166</v>
      </c>
      <c r="K15" s="40" t="s">
        <v>159</v>
      </c>
      <c r="L15" s="40" t="s">
        <v>189</v>
      </c>
      <c r="M15" s="38"/>
      <c r="N15" s="59" t="s">
        <v>190</v>
      </c>
      <c r="O15" s="59" t="s">
        <v>192</v>
      </c>
      <c r="P15" s="59" t="s">
        <v>192</v>
      </c>
      <c r="Q15" s="103" t="s">
        <v>1082</v>
      </c>
      <c r="S15" s="38" t="s">
        <v>882</v>
      </c>
    </row>
    <row r="16" spans="1:19" x14ac:dyDescent="0.25">
      <c r="A16" s="38" t="s">
        <v>314</v>
      </c>
      <c r="B16" s="40">
        <v>8</v>
      </c>
      <c r="C16" s="74">
        <f t="shared" si="0"/>
        <v>20</v>
      </c>
      <c r="D16" s="78" t="s">
        <v>1061</v>
      </c>
      <c r="E16" s="40" t="s">
        <v>154</v>
      </c>
      <c r="F16" s="55">
        <v>4</v>
      </c>
      <c r="G16" s="55" t="s">
        <v>156</v>
      </c>
      <c r="H16" s="40" t="s">
        <v>174</v>
      </c>
      <c r="I16" s="40" t="s">
        <v>175</v>
      </c>
      <c r="J16" s="40" t="s">
        <v>219</v>
      </c>
      <c r="K16" s="40" t="s">
        <v>177</v>
      </c>
      <c r="L16" s="40" t="s">
        <v>189</v>
      </c>
      <c r="M16" s="38"/>
      <c r="N16" s="59" t="s">
        <v>222</v>
      </c>
      <c r="O16" s="59" t="s">
        <v>162</v>
      </c>
      <c r="P16" s="59" t="s">
        <v>162</v>
      </c>
      <c r="Q16" s="103" t="s">
        <v>1082</v>
      </c>
      <c r="S16" s="38" t="s">
        <v>880</v>
      </c>
    </row>
    <row r="17" spans="1:19" x14ac:dyDescent="0.25">
      <c r="A17" s="38" t="s">
        <v>316</v>
      </c>
      <c r="B17" s="40">
        <v>6</v>
      </c>
      <c r="C17" s="74">
        <f t="shared" si="0"/>
        <v>10</v>
      </c>
      <c r="D17" s="78" t="s">
        <v>1061</v>
      </c>
      <c r="E17" s="40" t="s">
        <v>154</v>
      </c>
      <c r="F17" s="55">
        <v>3</v>
      </c>
      <c r="G17" s="55" t="s">
        <v>156</v>
      </c>
      <c r="H17" s="40" t="s">
        <v>174</v>
      </c>
      <c r="I17" s="40" t="s">
        <v>175</v>
      </c>
      <c r="J17" s="40" t="s">
        <v>5</v>
      </c>
      <c r="K17" s="40" t="s">
        <v>188</v>
      </c>
      <c r="L17" s="40" t="s">
        <v>189</v>
      </c>
      <c r="M17" s="38"/>
      <c r="N17" s="59" t="s">
        <v>222</v>
      </c>
      <c r="O17" s="59" t="s">
        <v>191</v>
      </c>
      <c r="P17" s="59" t="s">
        <v>191</v>
      </c>
      <c r="Q17" s="103" t="s">
        <v>1082</v>
      </c>
      <c r="S17" s="38" t="s">
        <v>880</v>
      </c>
    </row>
    <row r="18" spans="1:19" x14ac:dyDescent="0.25">
      <c r="A18" s="38" t="s">
        <v>320</v>
      </c>
      <c r="B18" s="40">
        <v>4</v>
      </c>
      <c r="C18" s="74">
        <f t="shared" si="0"/>
        <v>3</v>
      </c>
      <c r="D18" s="78" t="s">
        <v>1061</v>
      </c>
      <c r="E18" s="40" t="s">
        <v>154</v>
      </c>
      <c r="F18" s="55">
        <v>3</v>
      </c>
      <c r="G18" s="55" t="s">
        <v>156</v>
      </c>
      <c r="H18" s="40" t="s">
        <v>194</v>
      </c>
      <c r="I18" s="40" t="s">
        <v>175</v>
      </c>
      <c r="J18" s="40" t="s">
        <v>166</v>
      </c>
      <c r="K18" s="40" t="s">
        <v>188</v>
      </c>
      <c r="L18" s="40" t="s">
        <v>189</v>
      </c>
      <c r="M18" s="38"/>
      <c r="N18" s="59" t="s">
        <v>222</v>
      </c>
      <c r="O18" s="59" t="s">
        <v>162</v>
      </c>
      <c r="P18" s="59" t="s">
        <v>162</v>
      </c>
      <c r="Q18" s="103" t="s">
        <v>1082</v>
      </c>
      <c r="S18" s="38" t="s">
        <v>883</v>
      </c>
    </row>
    <row r="19" spans="1:19" x14ac:dyDescent="0.25">
      <c r="A19" s="38" t="s">
        <v>321</v>
      </c>
      <c r="B19" s="40">
        <v>6</v>
      </c>
      <c r="C19" s="74">
        <f t="shared" si="0"/>
        <v>10</v>
      </c>
      <c r="D19" s="78" t="s">
        <v>1061</v>
      </c>
      <c r="E19" s="40" t="s">
        <v>154</v>
      </c>
      <c r="F19" s="55">
        <v>4</v>
      </c>
      <c r="G19" s="55" t="s">
        <v>156</v>
      </c>
      <c r="H19" s="40" t="s">
        <v>206</v>
      </c>
      <c r="I19" s="40" t="s">
        <v>175</v>
      </c>
      <c r="J19" s="40" t="s">
        <v>176</v>
      </c>
      <c r="K19" s="40" t="s">
        <v>159</v>
      </c>
      <c r="L19" s="40" t="s">
        <v>189</v>
      </c>
      <c r="M19" s="38"/>
      <c r="N19" s="59" t="s">
        <v>178</v>
      </c>
      <c r="O19" s="59" t="s">
        <v>162</v>
      </c>
      <c r="P19" s="59" t="s">
        <v>180</v>
      </c>
      <c r="Q19" s="103" t="s">
        <v>1082</v>
      </c>
      <c r="S19" s="38" t="s">
        <v>884</v>
      </c>
    </row>
    <row r="20" spans="1:19" x14ac:dyDescent="0.25">
      <c r="A20" s="38" t="s">
        <v>323</v>
      </c>
      <c r="B20" s="40">
        <v>2</v>
      </c>
      <c r="C20" s="74">
        <f t="shared" si="0"/>
        <v>1</v>
      </c>
      <c r="D20" s="78" t="s">
        <v>1061</v>
      </c>
      <c r="E20" s="40" t="s">
        <v>154</v>
      </c>
      <c r="F20" s="55">
        <v>1</v>
      </c>
      <c r="G20" s="55" t="s">
        <v>156</v>
      </c>
      <c r="H20" s="40" t="s">
        <v>206</v>
      </c>
      <c r="I20" s="40" t="s">
        <v>175</v>
      </c>
      <c r="J20" s="40" t="s">
        <v>166</v>
      </c>
      <c r="K20" s="40" t="s">
        <v>188</v>
      </c>
      <c r="L20" s="40" t="s">
        <v>160</v>
      </c>
      <c r="M20" s="38"/>
      <c r="N20" s="59" t="s">
        <v>222</v>
      </c>
      <c r="O20" s="59" t="s">
        <v>235</v>
      </c>
      <c r="P20" s="59" t="s">
        <v>235</v>
      </c>
      <c r="Q20" s="103" t="s">
        <v>1082</v>
      </c>
      <c r="S20" s="38" t="s">
        <v>885</v>
      </c>
    </row>
    <row r="21" spans="1:19" x14ac:dyDescent="0.25">
      <c r="A21" s="38" t="s">
        <v>886</v>
      </c>
      <c r="B21" s="40">
        <v>12</v>
      </c>
      <c r="C21" s="74">
        <f t="shared" si="0"/>
        <v>90</v>
      </c>
      <c r="D21" s="78" t="s">
        <v>1061</v>
      </c>
      <c r="E21" s="40" t="s">
        <v>154</v>
      </c>
      <c r="F21" s="55">
        <v>10</v>
      </c>
      <c r="G21" s="55" t="s">
        <v>156</v>
      </c>
      <c r="H21" s="40" t="s">
        <v>206</v>
      </c>
      <c r="I21" s="40" t="s">
        <v>175</v>
      </c>
      <c r="J21" s="40" t="s">
        <v>176</v>
      </c>
      <c r="K21" s="40" t="s">
        <v>330</v>
      </c>
      <c r="L21" s="40" t="s">
        <v>168</v>
      </c>
      <c r="M21" s="38"/>
      <c r="N21" s="59" t="s">
        <v>208</v>
      </c>
      <c r="O21" s="59" t="s">
        <v>169</v>
      </c>
      <c r="P21" s="59" t="s">
        <v>235</v>
      </c>
      <c r="Q21" s="103" t="s">
        <v>1083</v>
      </c>
      <c r="S21" s="38" t="s">
        <v>877</v>
      </c>
    </row>
    <row r="22" spans="1:19" x14ac:dyDescent="0.25">
      <c r="A22" s="38" t="s">
        <v>332</v>
      </c>
      <c r="B22" s="40">
        <v>7</v>
      </c>
      <c r="C22" s="74">
        <f t="shared" si="0"/>
        <v>15</v>
      </c>
      <c r="D22" s="78" t="s">
        <v>1061</v>
      </c>
      <c r="E22" s="40" t="s">
        <v>154</v>
      </c>
      <c r="F22" s="55">
        <v>4</v>
      </c>
      <c r="G22" s="55" t="s">
        <v>156</v>
      </c>
      <c r="H22" s="40" t="s">
        <v>333</v>
      </c>
      <c r="I22" s="40" t="s">
        <v>7</v>
      </c>
      <c r="J22" s="40" t="s">
        <v>166</v>
      </c>
      <c r="K22" s="40" t="s">
        <v>334</v>
      </c>
      <c r="L22" s="40" t="s">
        <v>168</v>
      </c>
      <c r="M22" s="38"/>
      <c r="N22" s="59" t="s">
        <v>161</v>
      </c>
      <c r="O22" s="59" t="s">
        <v>163</v>
      </c>
      <c r="P22" s="59" t="s">
        <v>162</v>
      </c>
      <c r="Q22" s="103" t="s">
        <v>1082</v>
      </c>
      <c r="S22" s="38" t="s">
        <v>8</v>
      </c>
    </row>
    <row r="23" spans="1:19" x14ac:dyDescent="0.25">
      <c r="A23" s="38" t="s">
        <v>341</v>
      </c>
      <c r="B23" s="40">
        <v>6</v>
      </c>
      <c r="C23" s="74">
        <f t="shared" si="0"/>
        <v>10</v>
      </c>
      <c r="D23" s="78" t="s">
        <v>1061</v>
      </c>
      <c r="E23" s="40" t="s">
        <v>154</v>
      </c>
      <c r="F23" s="55">
        <v>1</v>
      </c>
      <c r="G23" s="55" t="s">
        <v>156</v>
      </c>
      <c r="H23" s="40" t="s">
        <v>206</v>
      </c>
      <c r="I23" s="40" t="s">
        <v>175</v>
      </c>
      <c r="J23" s="40" t="s">
        <v>887</v>
      </c>
      <c r="K23" s="40" t="s">
        <v>196</v>
      </c>
      <c r="L23" s="40" t="s">
        <v>168</v>
      </c>
      <c r="M23" s="38"/>
      <c r="N23" s="59" t="s">
        <v>222</v>
      </c>
      <c r="O23" s="59" t="s">
        <v>180</v>
      </c>
      <c r="P23" s="59" t="s">
        <v>180</v>
      </c>
      <c r="Q23" s="103" t="s">
        <v>1082</v>
      </c>
      <c r="S23" s="38" t="s">
        <v>888</v>
      </c>
    </row>
    <row r="24" spans="1:19" x14ac:dyDescent="0.25">
      <c r="A24" s="38" t="s">
        <v>889</v>
      </c>
      <c r="B24" s="40">
        <v>8</v>
      </c>
      <c r="C24" s="74">
        <f t="shared" si="0"/>
        <v>20</v>
      </c>
      <c r="D24" s="78" t="s">
        <v>1061</v>
      </c>
      <c r="E24" s="40" t="s">
        <v>154</v>
      </c>
      <c r="F24" s="55">
        <v>4</v>
      </c>
      <c r="G24" s="55" t="s">
        <v>156</v>
      </c>
      <c r="H24" s="40" t="s">
        <v>174</v>
      </c>
      <c r="I24" s="40" t="s">
        <v>7</v>
      </c>
      <c r="J24" s="40" t="s">
        <v>166</v>
      </c>
      <c r="K24" s="40" t="s">
        <v>159</v>
      </c>
      <c r="L24" s="40" t="s">
        <v>168</v>
      </c>
      <c r="M24" s="38"/>
      <c r="N24" s="59" t="s">
        <v>185</v>
      </c>
      <c r="O24" s="59" t="s">
        <v>162</v>
      </c>
      <c r="P24" s="59" t="s">
        <v>179</v>
      </c>
      <c r="Q24" s="103" t="s">
        <v>1082</v>
      </c>
      <c r="S24" s="38" t="s">
        <v>876</v>
      </c>
    </row>
    <row r="25" spans="1:19" x14ac:dyDescent="0.25">
      <c r="A25" s="38" t="s">
        <v>346</v>
      </c>
      <c r="B25" s="40">
        <v>2</v>
      </c>
      <c r="C25" s="74">
        <f t="shared" si="0"/>
        <v>1</v>
      </c>
      <c r="D25" s="78" t="s">
        <v>1061</v>
      </c>
      <c r="E25" s="40" t="s">
        <v>154</v>
      </c>
      <c r="F25" s="55">
        <v>1</v>
      </c>
      <c r="G25" s="55" t="s">
        <v>156</v>
      </c>
      <c r="H25" s="40" t="s">
        <v>194</v>
      </c>
      <c r="I25" s="40" t="s">
        <v>175</v>
      </c>
      <c r="J25" s="40" t="s">
        <v>195</v>
      </c>
      <c r="K25" s="40" t="s">
        <v>347</v>
      </c>
      <c r="L25" s="40" t="s">
        <v>168</v>
      </c>
      <c r="M25" s="38"/>
      <c r="N25" s="59" t="s">
        <v>178</v>
      </c>
      <c r="O25" s="59" t="s">
        <v>180</v>
      </c>
      <c r="P25" s="59" t="s">
        <v>169</v>
      </c>
      <c r="Q25" s="103" t="s">
        <v>1082</v>
      </c>
      <c r="S25" s="38" t="s">
        <v>876</v>
      </c>
    </row>
    <row r="26" spans="1:19" x14ac:dyDescent="0.25">
      <c r="A26" s="38" t="s">
        <v>348</v>
      </c>
      <c r="B26" s="40">
        <v>4</v>
      </c>
      <c r="C26" s="74">
        <f t="shared" si="0"/>
        <v>3</v>
      </c>
      <c r="D26" s="78" t="s">
        <v>1061</v>
      </c>
      <c r="E26" s="40" t="s">
        <v>154</v>
      </c>
      <c r="F26" s="55">
        <v>2</v>
      </c>
      <c r="G26" s="55" t="s">
        <v>156</v>
      </c>
      <c r="H26" s="40" t="s">
        <v>206</v>
      </c>
      <c r="I26" s="40" t="s">
        <v>175</v>
      </c>
      <c r="J26" s="40" t="s">
        <v>166</v>
      </c>
      <c r="K26" s="40" t="s">
        <v>188</v>
      </c>
      <c r="L26" s="40" t="s">
        <v>168</v>
      </c>
      <c r="M26" s="38"/>
      <c r="N26" s="59" t="s">
        <v>178</v>
      </c>
      <c r="O26" s="59" t="s">
        <v>180</v>
      </c>
      <c r="P26" s="59" t="s">
        <v>180</v>
      </c>
      <c r="Q26" s="103" t="s">
        <v>1082</v>
      </c>
      <c r="S26" s="38" t="s">
        <v>890</v>
      </c>
    </row>
    <row r="27" spans="1:19" x14ac:dyDescent="0.25">
      <c r="A27" s="38" t="s">
        <v>353</v>
      </c>
      <c r="B27" s="40">
        <v>5</v>
      </c>
      <c r="C27" s="74">
        <f t="shared" si="0"/>
        <v>5</v>
      </c>
      <c r="D27" s="78" t="s">
        <v>1061</v>
      </c>
      <c r="E27" s="40" t="s">
        <v>154</v>
      </c>
      <c r="F27" s="55">
        <v>3</v>
      </c>
      <c r="G27" s="55" t="s">
        <v>156</v>
      </c>
      <c r="H27" s="40" t="s">
        <v>194</v>
      </c>
      <c r="I27" s="40" t="s">
        <v>175</v>
      </c>
      <c r="J27" s="40" t="s">
        <v>354</v>
      </c>
      <c r="K27" s="40" t="s">
        <v>205</v>
      </c>
      <c r="L27" s="40" t="s">
        <v>168</v>
      </c>
      <c r="M27" s="38"/>
      <c r="N27" s="59" t="s">
        <v>222</v>
      </c>
      <c r="O27" s="59" t="s">
        <v>191</v>
      </c>
      <c r="P27" s="59" t="s">
        <v>235</v>
      </c>
      <c r="Q27" s="103" t="s">
        <v>1082</v>
      </c>
      <c r="S27" s="38" t="s">
        <v>880</v>
      </c>
    </row>
    <row r="28" spans="1:19" x14ac:dyDescent="0.25">
      <c r="A28" s="38" t="s">
        <v>356</v>
      </c>
      <c r="B28" s="40">
        <v>4</v>
      </c>
      <c r="C28" s="74">
        <f t="shared" si="0"/>
        <v>3</v>
      </c>
      <c r="D28" s="78" t="s">
        <v>1061</v>
      </c>
      <c r="E28" s="40" t="s">
        <v>154</v>
      </c>
      <c r="F28" s="55">
        <v>2</v>
      </c>
      <c r="G28" s="55" t="s">
        <v>156</v>
      </c>
      <c r="H28" s="40" t="s">
        <v>194</v>
      </c>
      <c r="I28" s="40" t="s">
        <v>175</v>
      </c>
      <c r="J28" s="40" t="s">
        <v>354</v>
      </c>
      <c r="K28" s="40" t="s">
        <v>205</v>
      </c>
      <c r="L28" s="40" t="s">
        <v>168</v>
      </c>
      <c r="M28" s="38"/>
      <c r="N28" s="59" t="s">
        <v>222</v>
      </c>
      <c r="O28" s="59" t="s">
        <v>191</v>
      </c>
      <c r="P28" s="59" t="s">
        <v>192</v>
      </c>
      <c r="Q28" s="103" t="s">
        <v>1082</v>
      </c>
      <c r="S28" s="38" t="s">
        <v>880</v>
      </c>
    </row>
    <row r="29" spans="1:19" x14ac:dyDescent="0.25">
      <c r="A29" s="38" t="s">
        <v>363</v>
      </c>
      <c r="B29" s="40">
        <v>1</v>
      </c>
      <c r="C29" s="74">
        <f t="shared" si="0"/>
        <v>1</v>
      </c>
      <c r="D29" s="78" t="s">
        <v>1061</v>
      </c>
      <c r="E29" s="40" t="s">
        <v>154</v>
      </c>
      <c r="F29" s="55">
        <v>1</v>
      </c>
      <c r="G29" s="55" t="s">
        <v>156</v>
      </c>
      <c r="H29" s="40" t="s">
        <v>157</v>
      </c>
      <c r="I29" s="40" t="s">
        <v>175</v>
      </c>
      <c r="J29" s="40" t="s">
        <v>176</v>
      </c>
      <c r="K29" s="40" t="s">
        <v>165</v>
      </c>
      <c r="L29" s="40" t="s">
        <v>168</v>
      </c>
      <c r="M29" s="38"/>
      <c r="N29" s="59" t="s">
        <v>208</v>
      </c>
      <c r="O29" s="59" t="s">
        <v>169</v>
      </c>
      <c r="P29" s="59" t="s">
        <v>180</v>
      </c>
      <c r="Q29" s="103" t="s">
        <v>1082</v>
      </c>
      <c r="S29" s="38" t="s">
        <v>883</v>
      </c>
    </row>
    <row r="30" spans="1:19" x14ac:dyDescent="0.25">
      <c r="A30" s="38" t="s">
        <v>366</v>
      </c>
      <c r="B30" s="40">
        <v>2</v>
      </c>
      <c r="C30" s="74">
        <f t="shared" si="0"/>
        <v>1</v>
      </c>
      <c r="D30" s="78" t="s">
        <v>1061</v>
      </c>
      <c r="E30" s="40" t="s">
        <v>154</v>
      </c>
      <c r="F30" s="55">
        <v>1</v>
      </c>
      <c r="G30" s="55" t="s">
        <v>156</v>
      </c>
      <c r="H30" s="40" t="s">
        <v>5</v>
      </c>
      <c r="I30" s="40" t="s">
        <v>8</v>
      </c>
      <c r="J30" s="40" t="s">
        <v>166</v>
      </c>
      <c r="K30" s="40" t="s">
        <v>188</v>
      </c>
      <c r="L30" s="40" t="s">
        <v>168</v>
      </c>
      <c r="M30" s="38"/>
      <c r="N30" s="59" t="s">
        <v>190</v>
      </c>
      <c r="O30" s="59" t="s">
        <v>163</v>
      </c>
      <c r="P30" s="59" t="s">
        <v>192</v>
      </c>
      <c r="Q30" s="103" t="s">
        <v>1082</v>
      </c>
      <c r="S30" s="38" t="s">
        <v>885</v>
      </c>
    </row>
    <row r="31" spans="1:19" x14ac:dyDescent="0.25">
      <c r="A31" s="38" t="s">
        <v>378</v>
      </c>
      <c r="B31" s="40">
        <v>2</v>
      </c>
      <c r="C31" s="74">
        <f t="shared" si="0"/>
        <v>1</v>
      </c>
      <c r="D31" s="78" t="s">
        <v>1061</v>
      </c>
      <c r="E31" s="40" t="s">
        <v>154</v>
      </c>
      <c r="F31" s="55">
        <v>1</v>
      </c>
      <c r="G31" s="55" t="s">
        <v>156</v>
      </c>
      <c r="H31" s="40" t="s">
        <v>5</v>
      </c>
      <c r="I31" s="40" t="s">
        <v>8</v>
      </c>
      <c r="J31" s="40" t="s">
        <v>166</v>
      </c>
      <c r="K31" s="40" t="s">
        <v>188</v>
      </c>
      <c r="L31" s="40" t="s">
        <v>168</v>
      </c>
      <c r="M31" s="38"/>
      <c r="N31" s="59" t="s">
        <v>190</v>
      </c>
      <c r="O31" s="59" t="s">
        <v>162</v>
      </c>
      <c r="P31" s="59" t="s">
        <v>192</v>
      </c>
      <c r="Q31" s="103" t="s">
        <v>1082</v>
      </c>
      <c r="S31" s="38" t="s">
        <v>885</v>
      </c>
    </row>
    <row r="32" spans="1:19" x14ac:dyDescent="0.25">
      <c r="A32" s="38" t="s">
        <v>891</v>
      </c>
      <c r="B32" s="40">
        <v>2</v>
      </c>
      <c r="C32" s="74">
        <f t="shared" si="0"/>
        <v>1</v>
      </c>
      <c r="D32" s="78" t="s">
        <v>1061</v>
      </c>
      <c r="E32" s="40" t="s">
        <v>154</v>
      </c>
      <c r="F32" s="55">
        <v>1</v>
      </c>
      <c r="G32" s="55" t="s">
        <v>156</v>
      </c>
      <c r="H32" s="40" t="s">
        <v>206</v>
      </c>
      <c r="I32" s="40" t="s">
        <v>8</v>
      </c>
      <c r="J32" s="40" t="s">
        <v>166</v>
      </c>
      <c r="K32" s="40">
        <v>0</v>
      </c>
      <c r="L32" s="40" t="s">
        <v>168</v>
      </c>
      <c r="M32" s="38"/>
      <c r="N32" s="59" t="s">
        <v>222</v>
      </c>
      <c r="O32" s="59" t="s">
        <v>179</v>
      </c>
      <c r="P32" s="59" t="s">
        <v>162</v>
      </c>
      <c r="Q32" s="103" t="s">
        <v>1082</v>
      </c>
      <c r="S32" s="38" t="s">
        <v>885</v>
      </c>
    </row>
    <row r="33" spans="1:19" x14ac:dyDescent="0.25">
      <c r="A33" s="38" t="s">
        <v>384</v>
      </c>
      <c r="B33" s="40">
        <v>1</v>
      </c>
      <c r="C33" s="74">
        <f t="shared" si="0"/>
        <v>1</v>
      </c>
      <c r="D33" s="78" t="s">
        <v>1061</v>
      </c>
      <c r="E33" s="40" t="s">
        <v>154</v>
      </c>
      <c r="F33" s="55">
        <v>1</v>
      </c>
      <c r="G33" s="55" t="s">
        <v>156</v>
      </c>
      <c r="H33" s="40" t="s">
        <v>385</v>
      </c>
      <c r="I33" s="40" t="s">
        <v>175</v>
      </c>
      <c r="J33" s="40" t="s">
        <v>5</v>
      </c>
      <c r="K33" s="40" t="s">
        <v>347</v>
      </c>
      <c r="L33" s="40" t="s">
        <v>168</v>
      </c>
      <c r="M33" s="38"/>
      <c r="N33" s="59" t="s">
        <v>178</v>
      </c>
      <c r="O33" s="59" t="s">
        <v>179</v>
      </c>
      <c r="P33" s="59" t="s">
        <v>180</v>
      </c>
      <c r="Q33" s="103" t="s">
        <v>1082</v>
      </c>
      <c r="S33" s="38" t="s">
        <v>888</v>
      </c>
    </row>
    <row r="34" spans="1:19" x14ac:dyDescent="0.25">
      <c r="A34" s="38" t="s">
        <v>892</v>
      </c>
      <c r="B34" s="40">
        <v>10</v>
      </c>
      <c r="C34" s="74">
        <f t="shared" si="0"/>
        <v>40</v>
      </c>
      <c r="D34" s="78" t="s">
        <v>1061</v>
      </c>
      <c r="E34" s="40" t="s">
        <v>154</v>
      </c>
      <c r="F34" s="55">
        <v>4</v>
      </c>
      <c r="G34" s="55" t="s">
        <v>156</v>
      </c>
      <c r="H34" s="40" t="s">
        <v>174</v>
      </c>
      <c r="I34" s="40" t="s">
        <v>8</v>
      </c>
      <c r="J34" s="40" t="s">
        <v>166</v>
      </c>
      <c r="K34" s="40" t="s">
        <v>159</v>
      </c>
      <c r="L34" s="40" t="s">
        <v>168</v>
      </c>
      <c r="M34" s="38"/>
      <c r="N34" s="59" t="s">
        <v>185</v>
      </c>
      <c r="O34" s="59" t="s">
        <v>192</v>
      </c>
      <c r="P34" s="59" t="s">
        <v>179</v>
      </c>
      <c r="Q34" s="103" t="s">
        <v>1083</v>
      </c>
      <c r="S34" s="38" t="s">
        <v>885</v>
      </c>
    </row>
    <row r="35" spans="1:19" x14ac:dyDescent="0.25">
      <c r="A35" s="38" t="s">
        <v>394</v>
      </c>
      <c r="B35" s="40">
        <v>7</v>
      </c>
      <c r="C35" s="74">
        <f t="shared" si="0"/>
        <v>15</v>
      </c>
      <c r="D35" s="78" t="s">
        <v>1061</v>
      </c>
      <c r="E35" s="40" t="s">
        <v>154</v>
      </c>
      <c r="F35" s="55">
        <v>4</v>
      </c>
      <c r="G35" s="55" t="s">
        <v>156</v>
      </c>
      <c r="H35" s="40" t="s">
        <v>5</v>
      </c>
      <c r="I35" s="40" t="s">
        <v>8</v>
      </c>
      <c r="J35" s="40" t="s">
        <v>166</v>
      </c>
      <c r="K35" s="40" t="s">
        <v>184</v>
      </c>
      <c r="L35" s="40" t="s">
        <v>189</v>
      </c>
      <c r="M35" s="38"/>
      <c r="N35" s="59" t="s">
        <v>208</v>
      </c>
      <c r="O35" s="59" t="s">
        <v>169</v>
      </c>
      <c r="P35" s="59" t="s">
        <v>192</v>
      </c>
      <c r="Q35" s="103" t="s">
        <v>1082</v>
      </c>
      <c r="S35" s="38" t="s">
        <v>893</v>
      </c>
    </row>
    <row r="36" spans="1:19" x14ac:dyDescent="0.25">
      <c r="A36" s="38" t="s">
        <v>397</v>
      </c>
      <c r="B36" s="40">
        <v>1</v>
      </c>
      <c r="C36" s="74">
        <f t="shared" si="0"/>
        <v>1</v>
      </c>
      <c r="D36" s="78" t="s">
        <v>1061</v>
      </c>
      <c r="E36" s="40" t="s">
        <v>154</v>
      </c>
      <c r="F36" s="55">
        <v>1</v>
      </c>
      <c r="G36" s="55" t="s">
        <v>156</v>
      </c>
      <c r="H36" s="40" t="s">
        <v>5</v>
      </c>
      <c r="I36" s="40" t="s">
        <v>8</v>
      </c>
      <c r="J36" s="40" t="s">
        <v>166</v>
      </c>
      <c r="K36" s="40" t="s">
        <v>398</v>
      </c>
      <c r="L36" s="40" t="s">
        <v>168</v>
      </c>
      <c r="M36" s="38"/>
      <c r="N36" s="59" t="s">
        <v>161</v>
      </c>
      <c r="O36" s="59" t="s">
        <v>180</v>
      </c>
      <c r="P36" s="59" t="s">
        <v>162</v>
      </c>
      <c r="Q36" s="103" t="s">
        <v>1082</v>
      </c>
      <c r="S36" s="38" t="s">
        <v>876</v>
      </c>
    </row>
    <row r="37" spans="1:19" x14ac:dyDescent="0.25">
      <c r="A37" s="38" t="s">
        <v>399</v>
      </c>
      <c r="B37" s="40">
        <v>4</v>
      </c>
      <c r="C37" s="74">
        <f t="shared" si="0"/>
        <v>3</v>
      </c>
      <c r="D37" s="78" t="s">
        <v>1061</v>
      </c>
      <c r="E37" s="40" t="s">
        <v>154</v>
      </c>
      <c r="F37" s="55" t="s">
        <v>296</v>
      </c>
      <c r="G37" s="55" t="s">
        <v>156</v>
      </c>
      <c r="H37" s="40" t="s">
        <v>157</v>
      </c>
      <c r="I37" s="40" t="s">
        <v>7</v>
      </c>
      <c r="J37" s="40" t="s">
        <v>400</v>
      </c>
      <c r="K37" s="40" t="s">
        <v>401</v>
      </c>
      <c r="L37" s="40" t="s">
        <v>168</v>
      </c>
      <c r="M37" s="38"/>
      <c r="N37" s="59" t="s">
        <v>161</v>
      </c>
      <c r="O37" s="59" t="s">
        <v>179</v>
      </c>
      <c r="P37" s="59" t="s">
        <v>163</v>
      </c>
      <c r="Q37" s="103" t="s">
        <v>1082</v>
      </c>
      <c r="S37" s="38" t="s">
        <v>894</v>
      </c>
    </row>
    <row r="38" spans="1:19" x14ac:dyDescent="0.25">
      <c r="A38" s="38" t="s">
        <v>410</v>
      </c>
      <c r="B38" s="40">
        <v>6</v>
      </c>
      <c r="C38" s="74">
        <f t="shared" si="0"/>
        <v>10</v>
      </c>
      <c r="D38" s="78" t="s">
        <v>1061</v>
      </c>
      <c r="E38" s="40" t="s">
        <v>154</v>
      </c>
      <c r="F38" s="55" t="s">
        <v>409</v>
      </c>
      <c r="G38" s="55" t="s">
        <v>156</v>
      </c>
      <c r="H38" s="40" t="s">
        <v>157</v>
      </c>
      <c r="I38" s="40" t="s">
        <v>7</v>
      </c>
      <c r="J38" s="40" t="s">
        <v>400</v>
      </c>
      <c r="K38" s="40" t="s">
        <v>401</v>
      </c>
      <c r="L38" s="40" t="s">
        <v>168</v>
      </c>
      <c r="M38" s="38"/>
      <c r="N38" s="59" t="s">
        <v>161</v>
      </c>
      <c r="O38" s="59" t="s">
        <v>179</v>
      </c>
      <c r="P38" s="59" t="s">
        <v>169</v>
      </c>
      <c r="Q38" s="103" t="s">
        <v>1082</v>
      </c>
      <c r="S38" s="38" t="s">
        <v>894</v>
      </c>
    </row>
    <row r="39" spans="1:19" x14ac:dyDescent="0.25">
      <c r="A39" s="38" t="s">
        <v>419</v>
      </c>
      <c r="B39" s="40">
        <v>5</v>
      </c>
      <c r="C39" s="74">
        <f t="shared" si="0"/>
        <v>5</v>
      </c>
      <c r="D39" s="78" t="s">
        <v>1061</v>
      </c>
      <c r="E39" s="40" t="s">
        <v>154</v>
      </c>
      <c r="F39" s="55">
        <v>3</v>
      </c>
      <c r="G39" s="55" t="s">
        <v>156</v>
      </c>
      <c r="H39" s="40" t="s">
        <v>206</v>
      </c>
      <c r="I39" s="40" t="s">
        <v>8</v>
      </c>
      <c r="J39" s="40" t="s">
        <v>166</v>
      </c>
      <c r="K39" s="40" t="s">
        <v>159</v>
      </c>
      <c r="L39" s="40" t="s">
        <v>189</v>
      </c>
      <c r="M39" s="38"/>
      <c r="N39" s="59" t="s">
        <v>190</v>
      </c>
      <c r="O39" s="59" t="s">
        <v>192</v>
      </c>
      <c r="P39" s="59" t="s">
        <v>192</v>
      </c>
      <c r="Q39" s="103" t="s">
        <v>1082</v>
      </c>
      <c r="S39" s="38" t="s">
        <v>881</v>
      </c>
    </row>
    <row r="40" spans="1:19" x14ac:dyDescent="0.25">
      <c r="A40" s="38" t="s">
        <v>421</v>
      </c>
      <c r="B40" s="40">
        <v>2</v>
      </c>
      <c r="C40" s="74">
        <f t="shared" si="0"/>
        <v>1</v>
      </c>
      <c r="D40" s="78" t="s">
        <v>1061</v>
      </c>
      <c r="E40" s="40" t="s">
        <v>154</v>
      </c>
      <c r="F40" s="55">
        <v>1</v>
      </c>
      <c r="G40" s="55" t="s">
        <v>156</v>
      </c>
      <c r="H40" s="40" t="s">
        <v>333</v>
      </c>
      <c r="I40" s="40" t="s">
        <v>7</v>
      </c>
      <c r="J40" s="40" t="s">
        <v>166</v>
      </c>
      <c r="K40" s="40" t="s">
        <v>334</v>
      </c>
      <c r="L40" s="40" t="s">
        <v>168</v>
      </c>
      <c r="M40" s="38"/>
      <c r="N40" s="59" t="s">
        <v>252</v>
      </c>
      <c r="O40" s="59" t="s">
        <v>163</v>
      </c>
      <c r="P40" s="59" t="s">
        <v>163</v>
      </c>
      <c r="Q40" s="103" t="s">
        <v>1082</v>
      </c>
      <c r="S40" s="38" t="s">
        <v>895</v>
      </c>
    </row>
    <row r="41" spans="1:19" x14ac:dyDescent="0.25">
      <c r="A41" s="38" t="s">
        <v>432</v>
      </c>
      <c r="B41" s="40">
        <v>3</v>
      </c>
      <c r="C41" s="74">
        <f t="shared" si="0"/>
        <v>2</v>
      </c>
      <c r="D41" s="78" t="s">
        <v>1061</v>
      </c>
      <c r="E41" s="40" t="s">
        <v>154</v>
      </c>
      <c r="F41" s="55">
        <v>2</v>
      </c>
      <c r="G41" s="55" t="s">
        <v>156</v>
      </c>
      <c r="H41" s="40" t="s">
        <v>251</v>
      </c>
      <c r="I41" s="40" t="s">
        <v>8</v>
      </c>
      <c r="J41" s="40" t="s">
        <v>166</v>
      </c>
      <c r="K41" s="40" t="s">
        <v>159</v>
      </c>
      <c r="L41" s="40" t="s">
        <v>168</v>
      </c>
      <c r="M41" s="38"/>
      <c r="N41" s="59" t="s">
        <v>252</v>
      </c>
      <c r="O41" s="59" t="s">
        <v>179</v>
      </c>
      <c r="P41" s="59" t="s">
        <v>162</v>
      </c>
      <c r="Q41" s="103" t="s">
        <v>1082</v>
      </c>
      <c r="S41" s="38" t="s">
        <v>896</v>
      </c>
    </row>
    <row r="42" spans="1:19" x14ac:dyDescent="0.25">
      <c r="A42" s="38" t="s">
        <v>437</v>
      </c>
      <c r="B42" s="40">
        <v>4</v>
      </c>
      <c r="C42" s="74">
        <f t="shared" si="0"/>
        <v>3</v>
      </c>
      <c r="D42" s="78" t="s">
        <v>1061</v>
      </c>
      <c r="E42" s="40" t="s">
        <v>154</v>
      </c>
      <c r="F42" s="55">
        <v>2</v>
      </c>
      <c r="G42" s="55" t="s">
        <v>156</v>
      </c>
      <c r="H42" s="40" t="s">
        <v>157</v>
      </c>
      <c r="I42" s="40" t="s">
        <v>175</v>
      </c>
      <c r="J42" s="40" t="s">
        <v>199</v>
      </c>
      <c r="K42" s="40" t="s">
        <v>159</v>
      </c>
      <c r="L42" s="40" t="s">
        <v>189</v>
      </c>
      <c r="M42" s="38"/>
      <c r="N42" s="59" t="s">
        <v>178</v>
      </c>
      <c r="O42" s="59" t="s">
        <v>162</v>
      </c>
      <c r="P42" s="59" t="s">
        <v>169</v>
      </c>
      <c r="Q42" s="103" t="s">
        <v>1082</v>
      </c>
      <c r="S42" s="38" t="s">
        <v>880</v>
      </c>
    </row>
    <row r="43" spans="1:19" x14ac:dyDescent="0.25">
      <c r="A43" s="38" t="s">
        <v>439</v>
      </c>
      <c r="B43" s="40">
        <v>2</v>
      </c>
      <c r="C43" s="74">
        <f t="shared" si="0"/>
        <v>1</v>
      </c>
      <c r="D43" s="78" t="s">
        <v>1061</v>
      </c>
      <c r="E43" s="40" t="s">
        <v>154</v>
      </c>
      <c r="F43" s="55">
        <v>1</v>
      </c>
      <c r="G43" s="55" t="s">
        <v>156</v>
      </c>
      <c r="H43" s="40" t="s">
        <v>157</v>
      </c>
      <c r="I43" s="40" t="s">
        <v>7</v>
      </c>
      <c r="J43" s="40" t="s">
        <v>166</v>
      </c>
      <c r="K43" s="40" t="s">
        <v>159</v>
      </c>
      <c r="L43" s="40" t="s">
        <v>168</v>
      </c>
      <c r="M43" s="38"/>
      <c r="N43" s="59" t="s">
        <v>190</v>
      </c>
      <c r="O43" s="59" t="s">
        <v>179</v>
      </c>
      <c r="P43" s="59" t="s">
        <v>162</v>
      </c>
      <c r="Q43" s="103" t="s">
        <v>1082</v>
      </c>
      <c r="S43" s="38" t="s">
        <v>876</v>
      </c>
    </row>
    <row r="44" spans="1:19" x14ac:dyDescent="0.25">
      <c r="A44" s="38" t="s">
        <v>897</v>
      </c>
      <c r="B44" s="40">
        <v>7</v>
      </c>
      <c r="C44" s="74">
        <f t="shared" si="0"/>
        <v>15</v>
      </c>
      <c r="D44" s="78" t="s">
        <v>1061</v>
      </c>
      <c r="E44" s="40" t="s">
        <v>154</v>
      </c>
      <c r="F44" s="55">
        <v>5</v>
      </c>
      <c r="G44" s="55" t="s">
        <v>156</v>
      </c>
      <c r="H44" s="40" t="s">
        <v>206</v>
      </c>
      <c r="I44" s="40" t="s">
        <v>8</v>
      </c>
      <c r="J44" s="40" t="s">
        <v>166</v>
      </c>
      <c r="K44" s="40">
        <v>0</v>
      </c>
      <c r="L44" s="40" t="s">
        <v>168</v>
      </c>
      <c r="M44" s="38"/>
      <c r="N44" s="59" t="s">
        <v>222</v>
      </c>
      <c r="O44" s="59" t="s">
        <v>179</v>
      </c>
      <c r="P44" s="59" t="s">
        <v>162</v>
      </c>
      <c r="Q44" s="103" t="s">
        <v>1082</v>
      </c>
      <c r="S44" s="38" t="s">
        <v>885</v>
      </c>
    </row>
    <row r="45" spans="1:19" x14ac:dyDescent="0.25">
      <c r="A45" s="38" t="s">
        <v>441</v>
      </c>
      <c r="B45" s="40">
        <v>1</v>
      </c>
      <c r="C45" s="74">
        <f t="shared" si="0"/>
        <v>1</v>
      </c>
      <c r="D45" s="78" t="s">
        <v>1061</v>
      </c>
      <c r="E45" s="40" t="s">
        <v>154</v>
      </c>
      <c r="F45" s="55">
        <v>2</v>
      </c>
      <c r="G45" s="55" t="s">
        <v>156</v>
      </c>
      <c r="H45" s="40" t="s">
        <v>206</v>
      </c>
      <c r="I45" s="40" t="s">
        <v>175</v>
      </c>
      <c r="J45" s="40" t="s">
        <v>176</v>
      </c>
      <c r="K45" s="40">
        <v>0</v>
      </c>
      <c r="L45" s="40" t="s">
        <v>168</v>
      </c>
      <c r="M45" s="38"/>
      <c r="N45" s="59" t="s">
        <v>178</v>
      </c>
      <c r="O45" s="59" t="s">
        <v>191</v>
      </c>
      <c r="P45" s="59" t="s">
        <v>180</v>
      </c>
      <c r="Q45" s="103" t="s">
        <v>1082</v>
      </c>
      <c r="S45" s="38" t="s">
        <v>877</v>
      </c>
    </row>
    <row r="46" spans="1:19" x14ac:dyDescent="0.25">
      <c r="A46" s="38" t="s">
        <v>445</v>
      </c>
      <c r="B46" s="40">
        <v>3</v>
      </c>
      <c r="C46" s="74">
        <f t="shared" si="0"/>
        <v>2</v>
      </c>
      <c r="D46" s="78" t="s">
        <v>1061</v>
      </c>
      <c r="E46" s="40" t="s">
        <v>154</v>
      </c>
      <c r="F46" s="55">
        <v>2</v>
      </c>
      <c r="G46" s="55" t="s">
        <v>156</v>
      </c>
      <c r="H46" s="40" t="s">
        <v>5</v>
      </c>
      <c r="I46" s="40" t="s">
        <v>175</v>
      </c>
      <c r="J46" s="40" t="s">
        <v>166</v>
      </c>
      <c r="K46" s="40" t="s">
        <v>159</v>
      </c>
      <c r="L46" s="40" t="s">
        <v>168</v>
      </c>
      <c r="M46" s="38"/>
      <c r="N46" s="59" t="s">
        <v>178</v>
      </c>
      <c r="O46" s="59" t="s">
        <v>179</v>
      </c>
      <c r="P46" s="59" t="s">
        <v>162</v>
      </c>
      <c r="Q46" s="103" t="s">
        <v>1082</v>
      </c>
      <c r="S46" s="38" t="s">
        <v>898</v>
      </c>
    </row>
    <row r="47" spans="1:19" x14ac:dyDescent="0.25">
      <c r="A47" s="38" t="s">
        <v>447</v>
      </c>
      <c r="B47" s="40">
        <v>1</v>
      </c>
      <c r="C47" s="74">
        <f t="shared" si="0"/>
        <v>1</v>
      </c>
      <c r="D47" s="78" t="s">
        <v>1061</v>
      </c>
      <c r="E47" s="40" t="s">
        <v>154</v>
      </c>
      <c r="F47" s="55">
        <v>1</v>
      </c>
      <c r="G47" s="55" t="s">
        <v>156</v>
      </c>
      <c r="H47" s="40" t="s">
        <v>194</v>
      </c>
      <c r="I47" s="40" t="s">
        <v>175</v>
      </c>
      <c r="J47" s="40" t="s">
        <v>448</v>
      </c>
      <c r="K47" s="40" t="s">
        <v>159</v>
      </c>
      <c r="L47" s="40" t="s">
        <v>168</v>
      </c>
      <c r="M47" s="38"/>
      <c r="N47" s="59" t="s">
        <v>178</v>
      </c>
      <c r="O47" s="59" t="s">
        <v>191</v>
      </c>
      <c r="P47" s="59" t="s">
        <v>162</v>
      </c>
      <c r="Q47" s="103" t="s">
        <v>1082</v>
      </c>
      <c r="S47" s="38" t="s">
        <v>876</v>
      </c>
    </row>
    <row r="48" spans="1:19" x14ac:dyDescent="0.25">
      <c r="A48" s="38" t="s">
        <v>899</v>
      </c>
      <c r="B48" s="40">
        <v>8</v>
      </c>
      <c r="C48" s="74">
        <f t="shared" si="0"/>
        <v>20</v>
      </c>
      <c r="D48" s="78" t="s">
        <v>1061</v>
      </c>
      <c r="E48" s="40" t="s">
        <v>154</v>
      </c>
      <c r="F48" s="55">
        <v>6</v>
      </c>
      <c r="G48" s="55" t="s">
        <v>156</v>
      </c>
      <c r="H48" s="40" t="s">
        <v>194</v>
      </c>
      <c r="I48" s="40" t="s">
        <v>175</v>
      </c>
      <c r="J48" s="40" t="s">
        <v>219</v>
      </c>
      <c r="K48" s="40" t="s">
        <v>196</v>
      </c>
      <c r="L48" s="40" t="s">
        <v>168</v>
      </c>
      <c r="M48" s="38"/>
      <c r="N48" s="59" t="s">
        <v>185</v>
      </c>
      <c r="O48" s="59" t="s">
        <v>179</v>
      </c>
      <c r="P48" s="59" t="s">
        <v>179</v>
      </c>
      <c r="Q48" s="103" t="s">
        <v>1082</v>
      </c>
      <c r="S48" s="38" t="s">
        <v>880</v>
      </c>
    </row>
    <row r="49" spans="1:19" x14ac:dyDescent="0.25">
      <c r="A49" s="38" t="s">
        <v>458</v>
      </c>
      <c r="B49" s="40">
        <v>6</v>
      </c>
      <c r="C49" s="74">
        <f t="shared" si="0"/>
        <v>10</v>
      </c>
      <c r="D49" s="78" t="s">
        <v>1061</v>
      </c>
      <c r="E49" s="40" t="s">
        <v>154</v>
      </c>
      <c r="F49" s="55">
        <v>6</v>
      </c>
      <c r="G49" s="55" t="s">
        <v>156</v>
      </c>
      <c r="H49" s="40" t="s">
        <v>206</v>
      </c>
      <c r="I49" s="40" t="s">
        <v>8</v>
      </c>
      <c r="J49" s="40" t="s">
        <v>166</v>
      </c>
      <c r="K49" s="40" t="s">
        <v>159</v>
      </c>
      <c r="L49" s="40" t="s">
        <v>168</v>
      </c>
      <c r="M49" s="38"/>
      <c r="N49" s="59" t="s">
        <v>190</v>
      </c>
      <c r="O49" s="59" t="s">
        <v>235</v>
      </c>
      <c r="P49" s="59" t="s">
        <v>192</v>
      </c>
      <c r="Q49" s="103" t="s">
        <v>1082</v>
      </c>
      <c r="S49" s="38" t="s">
        <v>881</v>
      </c>
    </row>
    <row r="50" spans="1:19" x14ac:dyDescent="0.25">
      <c r="A50" s="38" t="s">
        <v>464</v>
      </c>
      <c r="B50" s="40">
        <v>9</v>
      </c>
      <c r="C50" s="74">
        <f t="shared" si="0"/>
        <v>30</v>
      </c>
      <c r="D50" s="78" t="s">
        <v>1061</v>
      </c>
      <c r="E50" s="40" t="s">
        <v>154</v>
      </c>
      <c r="F50" s="55">
        <v>4</v>
      </c>
      <c r="G50" s="55" t="s">
        <v>156</v>
      </c>
      <c r="H50" s="40" t="s">
        <v>194</v>
      </c>
      <c r="I50" s="40" t="s">
        <v>175</v>
      </c>
      <c r="J50" s="40" t="s">
        <v>465</v>
      </c>
      <c r="K50" s="40" t="s">
        <v>159</v>
      </c>
      <c r="L50" s="40" t="s">
        <v>168</v>
      </c>
      <c r="M50" s="38"/>
      <c r="N50" s="59" t="s">
        <v>185</v>
      </c>
      <c r="O50" s="59" t="s">
        <v>179</v>
      </c>
      <c r="P50" s="59" t="s">
        <v>163</v>
      </c>
      <c r="Q50" s="103" t="s">
        <v>1083</v>
      </c>
      <c r="S50" s="38" t="s">
        <v>880</v>
      </c>
    </row>
    <row r="51" spans="1:19" x14ac:dyDescent="0.25">
      <c r="A51" s="38" t="s">
        <v>900</v>
      </c>
      <c r="B51" s="40">
        <v>9</v>
      </c>
      <c r="C51" s="74">
        <f t="shared" si="0"/>
        <v>30</v>
      </c>
      <c r="D51" s="78" t="s">
        <v>1061</v>
      </c>
      <c r="E51" s="40" t="s">
        <v>154</v>
      </c>
      <c r="F51" s="55">
        <v>4</v>
      </c>
      <c r="G51" s="55" t="s">
        <v>156</v>
      </c>
      <c r="H51" s="40" t="s">
        <v>194</v>
      </c>
      <c r="I51" s="40" t="s">
        <v>175</v>
      </c>
      <c r="J51" s="40" t="s">
        <v>465</v>
      </c>
      <c r="K51" s="40" t="s">
        <v>159</v>
      </c>
      <c r="L51" s="40" t="s">
        <v>168</v>
      </c>
      <c r="M51" s="38"/>
      <c r="N51" s="59" t="s">
        <v>185</v>
      </c>
      <c r="O51" s="59" t="s">
        <v>179</v>
      </c>
      <c r="P51" s="59" t="s">
        <v>179</v>
      </c>
      <c r="Q51" s="103" t="s">
        <v>1083</v>
      </c>
      <c r="S51" s="38" t="s">
        <v>880</v>
      </c>
    </row>
    <row r="52" spans="1:19" x14ac:dyDescent="0.25">
      <c r="A52" s="38" t="s">
        <v>467</v>
      </c>
      <c r="B52" s="40">
        <v>9</v>
      </c>
      <c r="C52" s="74">
        <f t="shared" si="0"/>
        <v>30</v>
      </c>
      <c r="D52" s="78" t="s">
        <v>1061</v>
      </c>
      <c r="E52" s="40" t="s">
        <v>154</v>
      </c>
      <c r="F52" s="55">
        <v>6</v>
      </c>
      <c r="G52" s="55" t="s">
        <v>156</v>
      </c>
      <c r="H52" s="40" t="s">
        <v>5</v>
      </c>
      <c r="I52" s="40" t="s">
        <v>8</v>
      </c>
      <c r="J52" s="40" t="s">
        <v>166</v>
      </c>
      <c r="K52" s="40" t="s">
        <v>205</v>
      </c>
      <c r="L52" s="40" t="s">
        <v>168</v>
      </c>
      <c r="M52" s="38"/>
      <c r="N52" s="59" t="s">
        <v>208</v>
      </c>
      <c r="O52" s="59" t="s">
        <v>169</v>
      </c>
      <c r="P52" s="59" t="s">
        <v>192</v>
      </c>
      <c r="Q52" s="103" t="s">
        <v>1083</v>
      </c>
      <c r="S52" s="38" t="s">
        <v>901</v>
      </c>
    </row>
    <row r="53" spans="1:19" x14ac:dyDescent="0.25">
      <c r="A53" s="38" t="s">
        <v>469</v>
      </c>
      <c r="B53" s="40">
        <v>5</v>
      </c>
      <c r="C53" s="74">
        <f t="shared" si="0"/>
        <v>5</v>
      </c>
      <c r="D53" s="78" t="s">
        <v>1061</v>
      </c>
      <c r="E53" s="40" t="s">
        <v>154</v>
      </c>
      <c r="F53" s="55">
        <v>4</v>
      </c>
      <c r="G53" s="55" t="s">
        <v>156</v>
      </c>
      <c r="H53" s="40" t="s">
        <v>206</v>
      </c>
      <c r="I53" s="40" t="s">
        <v>175</v>
      </c>
      <c r="J53" s="40" t="s">
        <v>176</v>
      </c>
      <c r="K53" s="40">
        <v>0</v>
      </c>
      <c r="L53" s="40" t="s">
        <v>168</v>
      </c>
      <c r="M53" s="38"/>
      <c r="N53" s="59" t="s">
        <v>208</v>
      </c>
      <c r="O53" s="59" t="s">
        <v>169</v>
      </c>
      <c r="P53" s="59" t="s">
        <v>180</v>
      </c>
      <c r="Q53" s="103" t="s">
        <v>1082</v>
      </c>
      <c r="S53" s="38" t="s">
        <v>877</v>
      </c>
    </row>
    <row r="54" spans="1:19" x14ac:dyDescent="0.25">
      <c r="A54" s="38" t="s">
        <v>473</v>
      </c>
      <c r="B54" s="40">
        <v>3</v>
      </c>
      <c r="C54" s="74">
        <f t="shared" si="0"/>
        <v>2</v>
      </c>
      <c r="D54" s="78" t="s">
        <v>1061</v>
      </c>
      <c r="E54" s="40" t="s">
        <v>154</v>
      </c>
      <c r="F54" s="55">
        <v>2</v>
      </c>
      <c r="G54" s="55" t="s">
        <v>156</v>
      </c>
      <c r="H54" s="40" t="s">
        <v>224</v>
      </c>
      <c r="I54" s="40" t="s">
        <v>8</v>
      </c>
      <c r="J54" s="40" t="s">
        <v>166</v>
      </c>
      <c r="K54" s="40" t="s">
        <v>177</v>
      </c>
      <c r="L54" s="40" t="s">
        <v>168</v>
      </c>
      <c r="M54" s="38"/>
      <c r="N54" s="59" t="s">
        <v>190</v>
      </c>
      <c r="O54" s="59" t="s">
        <v>162</v>
      </c>
      <c r="P54" s="59" t="s">
        <v>162</v>
      </c>
      <c r="Q54" s="103" t="s">
        <v>1082</v>
      </c>
      <c r="S54" s="38" t="s">
        <v>80</v>
      </c>
    </row>
    <row r="55" spans="1:19" x14ac:dyDescent="0.25">
      <c r="A55" s="38" t="s">
        <v>474</v>
      </c>
      <c r="B55" s="40">
        <v>3</v>
      </c>
      <c r="C55" s="74">
        <f t="shared" si="0"/>
        <v>2</v>
      </c>
      <c r="D55" s="78" t="s">
        <v>1061</v>
      </c>
      <c r="E55" s="40" t="s">
        <v>154</v>
      </c>
      <c r="F55" s="55">
        <v>1</v>
      </c>
      <c r="G55" s="55" t="s">
        <v>156</v>
      </c>
      <c r="H55" s="40" t="s">
        <v>385</v>
      </c>
      <c r="I55" s="40" t="s">
        <v>175</v>
      </c>
      <c r="J55" s="40" t="s">
        <v>5</v>
      </c>
      <c r="K55" s="40" t="s">
        <v>347</v>
      </c>
      <c r="L55" s="40" t="s">
        <v>168</v>
      </c>
      <c r="M55" s="38"/>
      <c r="N55" s="59" t="s">
        <v>178</v>
      </c>
      <c r="O55" s="59" t="s">
        <v>179</v>
      </c>
      <c r="P55" s="59" t="s">
        <v>180</v>
      </c>
      <c r="Q55" s="103" t="s">
        <v>1082</v>
      </c>
      <c r="S55" s="38" t="s">
        <v>888</v>
      </c>
    </row>
    <row r="56" spans="1:19" x14ac:dyDescent="0.25">
      <c r="A56" s="38" t="s">
        <v>902</v>
      </c>
      <c r="B56" s="40">
        <v>5</v>
      </c>
      <c r="C56" s="74">
        <f t="shared" si="0"/>
        <v>5</v>
      </c>
      <c r="D56" s="78" t="s">
        <v>1061</v>
      </c>
      <c r="E56" s="40" t="s">
        <v>154</v>
      </c>
      <c r="F56" s="55">
        <v>2</v>
      </c>
      <c r="G56" s="55" t="s">
        <v>156</v>
      </c>
      <c r="H56" s="40" t="s">
        <v>333</v>
      </c>
      <c r="I56" s="40" t="s">
        <v>175</v>
      </c>
      <c r="J56" s="40" t="s">
        <v>176</v>
      </c>
      <c r="K56" s="40" t="s">
        <v>177</v>
      </c>
      <c r="L56" s="40" t="s">
        <v>168</v>
      </c>
      <c r="M56" s="38"/>
      <c r="N56" s="59" t="s">
        <v>208</v>
      </c>
      <c r="O56" s="59" t="s">
        <v>192</v>
      </c>
      <c r="P56" s="59" t="s">
        <v>162</v>
      </c>
      <c r="Q56" s="103" t="s">
        <v>1082</v>
      </c>
      <c r="S56" s="38" t="s">
        <v>903</v>
      </c>
    </row>
    <row r="57" spans="1:19" x14ac:dyDescent="0.25">
      <c r="A57" s="38" t="s">
        <v>475</v>
      </c>
      <c r="B57" s="40">
        <v>4</v>
      </c>
      <c r="C57" s="74">
        <f t="shared" si="0"/>
        <v>3</v>
      </c>
      <c r="D57" s="78" t="s">
        <v>1061</v>
      </c>
      <c r="E57" s="40" t="s">
        <v>154</v>
      </c>
      <c r="F57" s="55">
        <v>2</v>
      </c>
      <c r="G57" s="55" t="s">
        <v>156</v>
      </c>
      <c r="H57" s="40" t="s">
        <v>194</v>
      </c>
      <c r="I57" s="40" t="s">
        <v>7</v>
      </c>
      <c r="J57" s="40" t="s">
        <v>195</v>
      </c>
      <c r="K57" s="40" t="s">
        <v>188</v>
      </c>
      <c r="L57" s="40" t="s">
        <v>200</v>
      </c>
      <c r="M57" s="38"/>
      <c r="N57" s="59" t="s">
        <v>161</v>
      </c>
      <c r="O57" s="59" t="s">
        <v>169</v>
      </c>
      <c r="P57" s="59" t="s">
        <v>162</v>
      </c>
      <c r="Q57" s="103" t="s">
        <v>1082</v>
      </c>
      <c r="S57" s="38" t="s">
        <v>880</v>
      </c>
    </row>
    <row r="58" spans="1:19" x14ac:dyDescent="0.25">
      <c r="A58" s="38" t="s">
        <v>478</v>
      </c>
      <c r="B58" s="40">
        <v>2</v>
      </c>
      <c r="C58" s="74">
        <f t="shared" si="0"/>
        <v>1</v>
      </c>
      <c r="D58" s="78" t="s">
        <v>1061</v>
      </c>
      <c r="E58" s="40" t="s">
        <v>154</v>
      </c>
      <c r="F58" s="55">
        <v>1</v>
      </c>
      <c r="G58" s="55" t="s">
        <v>156</v>
      </c>
      <c r="H58" s="40" t="s">
        <v>206</v>
      </c>
      <c r="I58" s="40" t="s">
        <v>175</v>
      </c>
      <c r="J58" s="40" t="s">
        <v>166</v>
      </c>
      <c r="K58" s="40" t="s">
        <v>188</v>
      </c>
      <c r="L58" s="40" t="s">
        <v>168</v>
      </c>
      <c r="M58" s="38"/>
      <c r="N58" s="59" t="s">
        <v>222</v>
      </c>
      <c r="O58" s="59" t="s">
        <v>179</v>
      </c>
      <c r="P58" s="59" t="s">
        <v>180</v>
      </c>
      <c r="Q58" s="103" t="s">
        <v>1082</v>
      </c>
      <c r="S58" s="38" t="s">
        <v>881</v>
      </c>
    </row>
    <row r="59" spans="1:19" x14ac:dyDescent="0.25">
      <c r="A59" s="38" t="s">
        <v>481</v>
      </c>
      <c r="B59" s="40">
        <v>2</v>
      </c>
      <c r="C59" s="74">
        <f t="shared" si="0"/>
        <v>1</v>
      </c>
      <c r="D59" s="78" t="s">
        <v>1061</v>
      </c>
      <c r="E59" s="40" t="s">
        <v>154</v>
      </c>
      <c r="F59" s="55">
        <v>1</v>
      </c>
      <c r="G59" s="55" t="s">
        <v>156</v>
      </c>
      <c r="H59" s="40" t="s">
        <v>157</v>
      </c>
      <c r="I59" s="40" t="s">
        <v>8</v>
      </c>
      <c r="J59" s="40" t="s">
        <v>166</v>
      </c>
      <c r="K59" s="40" t="s">
        <v>188</v>
      </c>
      <c r="L59" s="40" t="s">
        <v>168</v>
      </c>
      <c r="M59" s="38"/>
      <c r="N59" s="59" t="s">
        <v>190</v>
      </c>
      <c r="O59" s="59" t="s">
        <v>179</v>
      </c>
      <c r="P59" s="59" t="s">
        <v>192</v>
      </c>
      <c r="Q59" s="103" t="s">
        <v>1082</v>
      </c>
      <c r="S59" s="38" t="s">
        <v>904</v>
      </c>
    </row>
    <row r="60" spans="1:19" x14ac:dyDescent="0.25">
      <c r="A60" s="38" t="s">
        <v>497</v>
      </c>
      <c r="B60" s="40">
        <v>9</v>
      </c>
      <c r="C60" s="74">
        <f t="shared" si="0"/>
        <v>30</v>
      </c>
      <c r="D60" s="78" t="s">
        <v>1061</v>
      </c>
      <c r="E60" s="40" t="s">
        <v>154</v>
      </c>
      <c r="F60" s="55">
        <v>6</v>
      </c>
      <c r="G60" s="55" t="s">
        <v>156</v>
      </c>
      <c r="H60" s="40" t="s">
        <v>157</v>
      </c>
      <c r="I60" s="40" t="s">
        <v>7</v>
      </c>
      <c r="J60" s="40" t="s">
        <v>166</v>
      </c>
      <c r="K60" s="40" t="s">
        <v>270</v>
      </c>
      <c r="L60" s="40" t="s">
        <v>168</v>
      </c>
      <c r="M60" s="38"/>
      <c r="N60" s="59" t="s">
        <v>161</v>
      </c>
      <c r="O60" s="59" t="s">
        <v>163</v>
      </c>
      <c r="P60" s="59" t="s">
        <v>169</v>
      </c>
      <c r="Q60" s="103" t="s">
        <v>1083</v>
      </c>
      <c r="S60" s="38" t="s">
        <v>876</v>
      </c>
    </row>
    <row r="61" spans="1:19" x14ac:dyDescent="0.25">
      <c r="A61" s="38" t="s">
        <v>501</v>
      </c>
      <c r="B61" s="40">
        <v>5</v>
      </c>
      <c r="C61" s="74">
        <f t="shared" si="0"/>
        <v>5</v>
      </c>
      <c r="D61" s="78" t="s">
        <v>1061</v>
      </c>
      <c r="E61" s="40" t="s">
        <v>154</v>
      </c>
      <c r="F61" s="55">
        <v>3</v>
      </c>
      <c r="G61" s="55" t="s">
        <v>156</v>
      </c>
      <c r="H61" s="40" t="s">
        <v>194</v>
      </c>
      <c r="I61" s="40" t="s">
        <v>175</v>
      </c>
      <c r="J61" s="40" t="s">
        <v>354</v>
      </c>
      <c r="K61" s="40" t="s">
        <v>205</v>
      </c>
      <c r="L61" s="40" t="s">
        <v>168</v>
      </c>
      <c r="M61" s="38"/>
      <c r="N61" s="59" t="s">
        <v>222</v>
      </c>
      <c r="O61" s="59" t="s">
        <v>191</v>
      </c>
      <c r="P61" s="59" t="s">
        <v>163</v>
      </c>
      <c r="Q61" s="103" t="s">
        <v>1082</v>
      </c>
      <c r="S61" s="38" t="s">
        <v>880</v>
      </c>
    </row>
    <row r="62" spans="1:19" x14ac:dyDescent="0.25">
      <c r="A62" s="38" t="s">
        <v>507</v>
      </c>
      <c r="B62" s="40">
        <v>8</v>
      </c>
      <c r="C62" s="74">
        <f t="shared" si="0"/>
        <v>20</v>
      </c>
      <c r="D62" s="78" t="s">
        <v>1061</v>
      </c>
      <c r="E62" s="40" t="s">
        <v>154</v>
      </c>
      <c r="F62" s="55">
        <v>4</v>
      </c>
      <c r="G62" s="55" t="s">
        <v>156</v>
      </c>
      <c r="H62" s="40" t="s">
        <v>206</v>
      </c>
      <c r="I62" s="40" t="s">
        <v>175</v>
      </c>
      <c r="J62" s="40" t="s">
        <v>385</v>
      </c>
      <c r="K62" s="40" t="s">
        <v>905</v>
      </c>
      <c r="L62" s="40" t="s">
        <v>189</v>
      </c>
      <c r="M62" s="38"/>
      <c r="N62" s="59" t="s">
        <v>178</v>
      </c>
      <c r="O62" s="59" t="s">
        <v>179</v>
      </c>
      <c r="P62" s="59" t="s">
        <v>235</v>
      </c>
      <c r="Q62" s="103" t="s">
        <v>1082</v>
      </c>
      <c r="S62" s="38" t="s">
        <v>906</v>
      </c>
    </row>
    <row r="63" spans="1:19" x14ac:dyDescent="0.25">
      <c r="A63" s="38" t="s">
        <v>508</v>
      </c>
      <c r="B63" s="40">
        <v>9</v>
      </c>
      <c r="C63" s="74">
        <f t="shared" si="0"/>
        <v>30</v>
      </c>
      <c r="D63" s="78" t="s">
        <v>1061</v>
      </c>
      <c r="E63" s="40" t="s">
        <v>154</v>
      </c>
      <c r="F63" s="55" t="s">
        <v>509</v>
      </c>
      <c r="G63" s="55" t="s">
        <v>156</v>
      </c>
      <c r="H63" s="40" t="s">
        <v>174</v>
      </c>
      <c r="I63" s="40" t="s">
        <v>175</v>
      </c>
      <c r="J63" s="40" t="s">
        <v>5</v>
      </c>
      <c r="K63" s="40" t="s">
        <v>188</v>
      </c>
      <c r="L63" s="40" t="s">
        <v>168</v>
      </c>
      <c r="M63" s="38"/>
      <c r="N63" s="59" t="s">
        <v>222</v>
      </c>
      <c r="O63" s="59" t="s">
        <v>180</v>
      </c>
      <c r="P63" s="59" t="s">
        <v>179</v>
      </c>
      <c r="Q63" s="103" t="s">
        <v>1083</v>
      </c>
      <c r="S63" s="38" t="s">
        <v>880</v>
      </c>
    </row>
    <row r="64" spans="1:19" x14ac:dyDescent="0.25">
      <c r="A64" s="38" t="s">
        <v>513</v>
      </c>
      <c r="B64" s="40">
        <v>4</v>
      </c>
      <c r="C64" s="74">
        <f t="shared" si="0"/>
        <v>3</v>
      </c>
      <c r="D64" s="78" t="s">
        <v>1061</v>
      </c>
      <c r="E64" s="40" t="s">
        <v>154</v>
      </c>
      <c r="F64" s="55">
        <v>4</v>
      </c>
      <c r="G64" s="55" t="s">
        <v>156</v>
      </c>
      <c r="H64" s="40" t="s">
        <v>5</v>
      </c>
      <c r="I64" s="40" t="s">
        <v>8</v>
      </c>
      <c r="J64" s="40" t="s">
        <v>166</v>
      </c>
      <c r="K64" s="40" t="s">
        <v>297</v>
      </c>
      <c r="L64" s="40" t="s">
        <v>168</v>
      </c>
      <c r="M64" s="38"/>
      <c r="N64" s="59" t="s">
        <v>190</v>
      </c>
      <c r="O64" s="59" t="s">
        <v>169</v>
      </c>
      <c r="P64" s="59" t="s">
        <v>180</v>
      </c>
      <c r="Q64" s="103" t="s">
        <v>1082</v>
      </c>
      <c r="S64" s="38" t="s">
        <v>907</v>
      </c>
    </row>
    <row r="65" spans="1:19" x14ac:dyDescent="0.25">
      <c r="A65" s="38" t="s">
        <v>517</v>
      </c>
      <c r="B65" s="40">
        <v>5</v>
      </c>
      <c r="C65" s="74">
        <f t="shared" si="0"/>
        <v>5</v>
      </c>
      <c r="D65" s="78" t="s">
        <v>1061</v>
      </c>
      <c r="E65" s="40" t="s">
        <v>154</v>
      </c>
      <c r="F65" s="55">
        <v>6</v>
      </c>
      <c r="G65" s="55" t="s">
        <v>156</v>
      </c>
      <c r="H65" s="40" t="s">
        <v>206</v>
      </c>
      <c r="I65" s="40" t="s">
        <v>175</v>
      </c>
      <c r="J65" s="40" t="s">
        <v>176</v>
      </c>
      <c r="K65" s="40" t="s">
        <v>159</v>
      </c>
      <c r="L65" s="40" t="s">
        <v>168</v>
      </c>
      <c r="M65" s="38"/>
      <c r="N65" s="59" t="s">
        <v>178</v>
      </c>
      <c r="O65" s="59" t="s">
        <v>179</v>
      </c>
      <c r="P65" s="59" t="s">
        <v>180</v>
      </c>
      <c r="Q65" s="103" t="s">
        <v>1082</v>
      </c>
      <c r="S65" s="38" t="s">
        <v>877</v>
      </c>
    </row>
    <row r="66" spans="1:19" x14ac:dyDescent="0.25">
      <c r="A66" s="38" t="s">
        <v>518</v>
      </c>
      <c r="B66" s="40">
        <v>5</v>
      </c>
      <c r="C66" s="74">
        <f t="shared" si="0"/>
        <v>5</v>
      </c>
      <c r="D66" s="78" t="s">
        <v>1061</v>
      </c>
      <c r="E66" s="40" t="s">
        <v>154</v>
      </c>
      <c r="F66" s="55">
        <v>6</v>
      </c>
      <c r="G66" s="55" t="s">
        <v>156</v>
      </c>
      <c r="H66" s="40" t="s">
        <v>206</v>
      </c>
      <c r="I66" s="40" t="s">
        <v>175</v>
      </c>
      <c r="J66" s="40" t="s">
        <v>176</v>
      </c>
      <c r="K66" s="40" t="s">
        <v>159</v>
      </c>
      <c r="L66" s="40" t="s">
        <v>168</v>
      </c>
      <c r="M66" s="38"/>
      <c r="N66" s="59" t="s">
        <v>178</v>
      </c>
      <c r="O66" s="59" t="s">
        <v>179</v>
      </c>
      <c r="P66" s="59" t="s">
        <v>180</v>
      </c>
      <c r="Q66" s="103" t="s">
        <v>1082</v>
      </c>
      <c r="S66" s="38" t="s">
        <v>877</v>
      </c>
    </row>
    <row r="67" spans="1:19" x14ac:dyDescent="0.25">
      <c r="A67" s="38" t="s">
        <v>908</v>
      </c>
      <c r="B67" s="40">
        <v>8</v>
      </c>
      <c r="C67" s="74">
        <f t="shared" si="0"/>
        <v>20</v>
      </c>
      <c r="D67" s="78" t="s">
        <v>1061</v>
      </c>
      <c r="E67" s="40" t="s">
        <v>154</v>
      </c>
      <c r="F67" s="55">
        <v>2</v>
      </c>
      <c r="G67" s="55" t="s">
        <v>156</v>
      </c>
      <c r="H67" s="40" t="s">
        <v>333</v>
      </c>
      <c r="I67" s="40" t="s">
        <v>175</v>
      </c>
      <c r="J67" s="40" t="s">
        <v>166</v>
      </c>
      <c r="K67" s="40" t="s">
        <v>382</v>
      </c>
      <c r="L67" s="40" t="s">
        <v>168</v>
      </c>
      <c r="M67" s="38"/>
      <c r="N67" s="59" t="s">
        <v>208</v>
      </c>
      <c r="O67" s="59" t="s">
        <v>179</v>
      </c>
      <c r="P67" s="59" t="s">
        <v>180</v>
      </c>
      <c r="Q67" s="103" t="s">
        <v>1082</v>
      </c>
      <c r="S67" s="38" t="s">
        <v>893</v>
      </c>
    </row>
    <row r="68" spans="1:19" x14ac:dyDescent="0.25">
      <c r="A68" s="38" t="s">
        <v>527</v>
      </c>
      <c r="B68" s="40">
        <v>5</v>
      </c>
      <c r="C68" s="74">
        <f t="shared" ref="C68:C125" si="1">IF(OR(B68=1,B68=2),1,IF(B68=3,2,IF(B68=4,3,IF(B68=5,5,IF(B68=6,10,IF(B68=7,15,IF(B68=8,20,IF(B68=9,30,IF(B68=10,40,IF(B68=11,60,90))))))))))</f>
        <v>5</v>
      </c>
      <c r="D68" s="78" t="s">
        <v>1061</v>
      </c>
      <c r="E68" s="40" t="s">
        <v>154</v>
      </c>
      <c r="F68" s="55">
        <v>3</v>
      </c>
      <c r="G68" s="55" t="s">
        <v>156</v>
      </c>
      <c r="H68" s="40" t="s">
        <v>157</v>
      </c>
      <c r="I68" s="40" t="s">
        <v>7</v>
      </c>
      <c r="J68" s="40" t="s">
        <v>166</v>
      </c>
      <c r="K68" s="40" t="s">
        <v>159</v>
      </c>
      <c r="L68" s="40" t="s">
        <v>168</v>
      </c>
      <c r="M68" s="38"/>
      <c r="N68" s="59" t="s">
        <v>161</v>
      </c>
      <c r="O68" s="59" t="s">
        <v>163</v>
      </c>
      <c r="P68" s="59" t="s">
        <v>169</v>
      </c>
      <c r="Q68" s="103" t="s">
        <v>1082</v>
      </c>
      <c r="S68" s="38" t="s">
        <v>876</v>
      </c>
    </row>
    <row r="69" spans="1:19" x14ac:dyDescent="0.25">
      <c r="A69" s="38" t="s">
        <v>909</v>
      </c>
      <c r="B69" s="40">
        <v>11</v>
      </c>
      <c r="C69" s="74">
        <f t="shared" si="1"/>
        <v>60</v>
      </c>
      <c r="D69" s="78" t="s">
        <v>1061</v>
      </c>
      <c r="E69" s="40" t="s">
        <v>154</v>
      </c>
      <c r="F69" s="55" t="s">
        <v>534</v>
      </c>
      <c r="G69" s="55" t="s">
        <v>156</v>
      </c>
      <c r="H69" s="40" t="s">
        <v>206</v>
      </c>
      <c r="I69" s="40" t="s">
        <v>8</v>
      </c>
      <c r="J69" s="40" t="s">
        <v>166</v>
      </c>
      <c r="K69" s="40" t="s">
        <v>233</v>
      </c>
      <c r="L69" s="40" t="s">
        <v>168</v>
      </c>
      <c r="M69" s="38"/>
      <c r="N69" s="59" t="s">
        <v>190</v>
      </c>
      <c r="O69" s="59" t="s">
        <v>235</v>
      </c>
      <c r="P69" s="59" t="s">
        <v>192</v>
      </c>
      <c r="Q69" s="103" t="s">
        <v>1083</v>
      </c>
      <c r="S69" s="38" t="s">
        <v>885</v>
      </c>
    </row>
    <row r="70" spans="1:19" x14ac:dyDescent="0.25">
      <c r="A70" s="38" t="s">
        <v>540</v>
      </c>
      <c r="B70" s="40">
        <v>6</v>
      </c>
      <c r="C70" s="74">
        <f t="shared" si="1"/>
        <v>10</v>
      </c>
      <c r="D70" s="78" t="s">
        <v>1061</v>
      </c>
      <c r="E70" s="40" t="s">
        <v>154</v>
      </c>
      <c r="F70" s="55">
        <v>6</v>
      </c>
      <c r="G70" s="55" t="s">
        <v>156</v>
      </c>
      <c r="H70" s="40" t="s">
        <v>206</v>
      </c>
      <c r="I70" s="40" t="s">
        <v>8</v>
      </c>
      <c r="J70" s="40" t="s">
        <v>166</v>
      </c>
      <c r="K70" s="40" t="s">
        <v>159</v>
      </c>
      <c r="L70" s="40" t="s">
        <v>168</v>
      </c>
      <c r="M70" s="38"/>
      <c r="N70" s="59" t="s">
        <v>190</v>
      </c>
      <c r="O70" s="59" t="s">
        <v>235</v>
      </c>
      <c r="P70" s="59" t="s">
        <v>192</v>
      </c>
      <c r="Q70" s="103" t="s">
        <v>1082</v>
      </c>
      <c r="S70" s="38" t="s">
        <v>881</v>
      </c>
    </row>
    <row r="71" spans="1:19" x14ac:dyDescent="0.25">
      <c r="A71" s="38" t="s">
        <v>910</v>
      </c>
      <c r="B71" s="40">
        <v>8</v>
      </c>
      <c r="C71" s="74">
        <f t="shared" si="1"/>
        <v>20</v>
      </c>
      <c r="D71" s="78" t="s">
        <v>1061</v>
      </c>
      <c r="E71" s="40" t="s">
        <v>154</v>
      </c>
      <c r="F71" s="55">
        <v>6</v>
      </c>
      <c r="G71" s="55" t="s">
        <v>156</v>
      </c>
      <c r="H71" s="40" t="s">
        <v>194</v>
      </c>
      <c r="I71" s="40" t="s">
        <v>175</v>
      </c>
      <c r="J71" s="40" t="s">
        <v>219</v>
      </c>
      <c r="K71" s="40" t="s">
        <v>196</v>
      </c>
      <c r="L71" s="40" t="s">
        <v>168</v>
      </c>
      <c r="M71" s="38"/>
      <c r="N71" s="59" t="s">
        <v>252</v>
      </c>
      <c r="O71" s="59" t="s">
        <v>179</v>
      </c>
      <c r="P71" s="59" t="s">
        <v>179</v>
      </c>
      <c r="Q71" s="103" t="s">
        <v>1082</v>
      </c>
      <c r="S71" s="38" t="s">
        <v>880</v>
      </c>
    </row>
    <row r="72" spans="1:19" x14ac:dyDescent="0.25">
      <c r="A72" s="38" t="s">
        <v>545</v>
      </c>
      <c r="B72" s="40">
        <v>9</v>
      </c>
      <c r="C72" s="74">
        <f t="shared" si="1"/>
        <v>30</v>
      </c>
      <c r="D72" s="78" t="s">
        <v>1061</v>
      </c>
      <c r="E72" s="40" t="s">
        <v>154</v>
      </c>
      <c r="F72" s="55">
        <v>6</v>
      </c>
      <c r="G72" s="55" t="s">
        <v>156</v>
      </c>
      <c r="H72" s="40" t="s">
        <v>206</v>
      </c>
      <c r="I72" s="40" t="s">
        <v>175</v>
      </c>
      <c r="J72" s="40" t="s">
        <v>385</v>
      </c>
      <c r="K72" s="40" t="s">
        <v>205</v>
      </c>
      <c r="L72" s="40" t="s">
        <v>189</v>
      </c>
      <c r="M72" s="38"/>
      <c r="N72" s="59" t="s">
        <v>178</v>
      </c>
      <c r="O72" s="59" t="s">
        <v>179</v>
      </c>
      <c r="P72" s="59" t="s">
        <v>192</v>
      </c>
      <c r="Q72" s="103" t="s">
        <v>1083</v>
      </c>
      <c r="S72" s="38" t="s">
        <v>877</v>
      </c>
    </row>
    <row r="73" spans="1:19" x14ac:dyDescent="0.25">
      <c r="A73" s="38" t="s">
        <v>548</v>
      </c>
      <c r="B73" s="40">
        <v>3</v>
      </c>
      <c r="C73" s="74">
        <f t="shared" si="1"/>
        <v>2</v>
      </c>
      <c r="D73" s="78" t="s">
        <v>1061</v>
      </c>
      <c r="E73" s="40" t="s">
        <v>154</v>
      </c>
      <c r="F73" s="55">
        <v>2</v>
      </c>
      <c r="G73" s="55" t="s">
        <v>156</v>
      </c>
      <c r="H73" s="40" t="s">
        <v>206</v>
      </c>
      <c r="I73" s="40" t="s">
        <v>8</v>
      </c>
      <c r="J73" s="40" t="s">
        <v>166</v>
      </c>
      <c r="K73" s="40" t="s">
        <v>196</v>
      </c>
      <c r="L73" s="40" t="s">
        <v>189</v>
      </c>
      <c r="M73" s="38"/>
      <c r="N73" s="59" t="s">
        <v>190</v>
      </c>
      <c r="O73" s="59" t="s">
        <v>169</v>
      </c>
      <c r="P73" s="59" t="s">
        <v>163</v>
      </c>
      <c r="Q73" s="103" t="s">
        <v>1082</v>
      </c>
      <c r="S73" s="38" t="s">
        <v>911</v>
      </c>
    </row>
    <row r="74" spans="1:19" x14ac:dyDescent="0.25">
      <c r="A74" s="38" t="s">
        <v>549</v>
      </c>
      <c r="B74" s="40">
        <v>5</v>
      </c>
      <c r="C74" s="74">
        <f t="shared" si="1"/>
        <v>5</v>
      </c>
      <c r="D74" s="78" t="s">
        <v>1061</v>
      </c>
      <c r="E74" s="40" t="s">
        <v>154</v>
      </c>
      <c r="F74" s="55">
        <v>3</v>
      </c>
      <c r="G74" s="55" t="s">
        <v>156</v>
      </c>
      <c r="H74" s="40" t="s">
        <v>5</v>
      </c>
      <c r="I74" s="40" t="s">
        <v>8</v>
      </c>
      <c r="J74" s="40" t="s">
        <v>166</v>
      </c>
      <c r="K74" s="40" t="s">
        <v>159</v>
      </c>
      <c r="L74" s="40" t="s">
        <v>189</v>
      </c>
      <c r="M74" s="38"/>
      <c r="N74" s="59" t="s">
        <v>208</v>
      </c>
      <c r="O74" s="59" t="s">
        <v>163</v>
      </c>
      <c r="P74" s="59" t="s">
        <v>192</v>
      </c>
      <c r="Q74" s="103" t="s">
        <v>1082</v>
      </c>
      <c r="S74" s="38" t="s">
        <v>893</v>
      </c>
    </row>
    <row r="75" spans="1:19" x14ac:dyDescent="0.25">
      <c r="A75" s="38" t="s">
        <v>912</v>
      </c>
      <c r="B75" s="40">
        <v>10</v>
      </c>
      <c r="C75" s="74">
        <f t="shared" si="1"/>
        <v>40</v>
      </c>
      <c r="D75" s="78" t="s">
        <v>1061</v>
      </c>
      <c r="E75" s="40" t="s">
        <v>154</v>
      </c>
      <c r="F75" s="55">
        <v>8</v>
      </c>
      <c r="G75" s="55" t="s">
        <v>156</v>
      </c>
      <c r="H75" s="40" t="s">
        <v>194</v>
      </c>
      <c r="I75" s="40" t="s">
        <v>175</v>
      </c>
      <c r="J75" s="40" t="s">
        <v>219</v>
      </c>
      <c r="K75" s="40" t="s">
        <v>196</v>
      </c>
      <c r="L75" s="40" t="s">
        <v>168</v>
      </c>
      <c r="M75" s="38"/>
      <c r="N75" s="59" t="s">
        <v>178</v>
      </c>
      <c r="O75" s="59" t="s">
        <v>179</v>
      </c>
      <c r="P75" s="59" t="s">
        <v>163</v>
      </c>
      <c r="Q75" s="103" t="s">
        <v>1083</v>
      </c>
      <c r="S75" s="38" t="s">
        <v>880</v>
      </c>
    </row>
    <row r="76" spans="1:19" x14ac:dyDescent="0.25">
      <c r="A76" s="38" t="s">
        <v>564</v>
      </c>
      <c r="B76" s="40">
        <v>5</v>
      </c>
      <c r="C76" s="74">
        <f t="shared" si="1"/>
        <v>5</v>
      </c>
      <c r="D76" s="78" t="s">
        <v>1061</v>
      </c>
      <c r="E76" s="40" t="s">
        <v>154</v>
      </c>
      <c r="F76" s="55" t="s">
        <v>565</v>
      </c>
      <c r="G76" s="55" t="s">
        <v>156</v>
      </c>
      <c r="H76" s="40" t="s">
        <v>174</v>
      </c>
      <c r="I76" s="40" t="s">
        <v>175</v>
      </c>
      <c r="J76" s="40" t="s">
        <v>5</v>
      </c>
      <c r="K76" s="40" t="s">
        <v>188</v>
      </c>
      <c r="L76" s="40" t="s">
        <v>168</v>
      </c>
      <c r="M76" s="38"/>
      <c r="N76" s="59" t="s">
        <v>222</v>
      </c>
      <c r="O76" s="59" t="s">
        <v>180</v>
      </c>
      <c r="P76" s="59" t="s">
        <v>179</v>
      </c>
      <c r="Q76" s="103" t="s">
        <v>1082</v>
      </c>
      <c r="S76" s="38" t="s">
        <v>880</v>
      </c>
    </row>
    <row r="77" spans="1:19" x14ac:dyDescent="0.25">
      <c r="A77" s="38" t="s">
        <v>569</v>
      </c>
      <c r="B77" s="40">
        <v>2</v>
      </c>
      <c r="C77" s="74">
        <f t="shared" si="1"/>
        <v>1</v>
      </c>
      <c r="D77" s="78" t="s">
        <v>1061</v>
      </c>
      <c r="E77" s="40" t="s">
        <v>154</v>
      </c>
      <c r="F77" s="55">
        <v>1</v>
      </c>
      <c r="G77" s="55" t="s">
        <v>156</v>
      </c>
      <c r="H77" s="40" t="s">
        <v>206</v>
      </c>
      <c r="I77" s="40" t="s">
        <v>175</v>
      </c>
      <c r="J77" s="40" t="s">
        <v>176</v>
      </c>
      <c r="K77" s="40" t="s">
        <v>249</v>
      </c>
      <c r="L77" s="40" t="s">
        <v>168</v>
      </c>
      <c r="M77" s="38"/>
      <c r="N77" s="59" t="s">
        <v>208</v>
      </c>
      <c r="O77" s="59" t="s">
        <v>180</v>
      </c>
      <c r="P77" s="59" t="s">
        <v>235</v>
      </c>
      <c r="Q77" s="103" t="s">
        <v>1082</v>
      </c>
      <c r="S77" s="38" t="s">
        <v>877</v>
      </c>
    </row>
    <row r="78" spans="1:19" x14ac:dyDescent="0.25">
      <c r="A78" s="38" t="s">
        <v>573</v>
      </c>
      <c r="B78" s="40">
        <v>5</v>
      </c>
      <c r="C78" s="74">
        <f t="shared" si="1"/>
        <v>5</v>
      </c>
      <c r="D78" s="78" t="s">
        <v>1061</v>
      </c>
      <c r="E78" s="40" t="s">
        <v>154</v>
      </c>
      <c r="F78" s="41" t="s">
        <v>574</v>
      </c>
      <c r="G78" s="55" t="s">
        <v>156</v>
      </c>
      <c r="H78" s="40" t="s">
        <v>206</v>
      </c>
      <c r="I78" s="40" t="s">
        <v>175</v>
      </c>
      <c r="J78" s="40" t="s">
        <v>176</v>
      </c>
      <c r="K78" s="40" t="s">
        <v>159</v>
      </c>
      <c r="L78" s="40" t="s">
        <v>168</v>
      </c>
      <c r="M78" s="38"/>
      <c r="N78" s="59" t="s">
        <v>178</v>
      </c>
      <c r="O78" s="59" t="s">
        <v>179</v>
      </c>
      <c r="P78" s="59" t="s">
        <v>180</v>
      </c>
      <c r="Q78" s="103" t="s">
        <v>1082</v>
      </c>
      <c r="S78" s="38" t="s">
        <v>877</v>
      </c>
    </row>
    <row r="79" spans="1:19" x14ac:dyDescent="0.25">
      <c r="A79" s="38" t="s">
        <v>576</v>
      </c>
      <c r="B79" s="40">
        <v>3</v>
      </c>
      <c r="C79" s="74">
        <f t="shared" si="1"/>
        <v>2</v>
      </c>
      <c r="D79" s="78" t="s">
        <v>1061</v>
      </c>
      <c r="E79" s="40" t="s">
        <v>154</v>
      </c>
      <c r="F79" s="55">
        <v>2</v>
      </c>
      <c r="G79" s="55" t="s">
        <v>156</v>
      </c>
      <c r="H79" s="40" t="s">
        <v>224</v>
      </c>
      <c r="I79" s="40" t="s">
        <v>175</v>
      </c>
      <c r="J79" s="40" t="s">
        <v>5</v>
      </c>
      <c r="K79" s="40" t="s">
        <v>249</v>
      </c>
      <c r="L79" s="40" t="s">
        <v>168</v>
      </c>
      <c r="M79" s="38"/>
      <c r="N79" s="59" t="s">
        <v>222</v>
      </c>
      <c r="O79" s="59" t="s">
        <v>179</v>
      </c>
      <c r="P79" s="59" t="s">
        <v>169</v>
      </c>
      <c r="Q79" s="103" t="s">
        <v>1082</v>
      </c>
      <c r="S79" s="38" t="s">
        <v>877</v>
      </c>
    </row>
    <row r="80" spans="1:19" x14ac:dyDescent="0.25">
      <c r="A80" s="38" t="s">
        <v>583</v>
      </c>
      <c r="B80" s="40">
        <v>5</v>
      </c>
      <c r="C80" s="74">
        <f t="shared" si="1"/>
        <v>5</v>
      </c>
      <c r="D80" s="78" t="s">
        <v>1061</v>
      </c>
      <c r="E80" s="40" t="s">
        <v>154</v>
      </c>
      <c r="F80" s="55">
        <v>2</v>
      </c>
      <c r="G80" s="55" t="s">
        <v>156</v>
      </c>
      <c r="H80" s="40" t="s">
        <v>206</v>
      </c>
      <c r="I80" s="40" t="s">
        <v>175</v>
      </c>
      <c r="J80" s="40" t="s">
        <v>176</v>
      </c>
      <c r="K80" s="40" t="s">
        <v>159</v>
      </c>
      <c r="L80" s="40" t="s">
        <v>160</v>
      </c>
      <c r="M80" s="38"/>
      <c r="N80" s="59" t="s">
        <v>178</v>
      </c>
      <c r="O80" s="59" t="s">
        <v>169</v>
      </c>
      <c r="P80" s="59" t="s">
        <v>235</v>
      </c>
      <c r="Q80" s="103" t="s">
        <v>1082</v>
      </c>
      <c r="S80" s="38" t="s">
        <v>913</v>
      </c>
    </row>
    <row r="81" spans="1:20" x14ac:dyDescent="0.25">
      <c r="A81" s="38" t="s">
        <v>585</v>
      </c>
      <c r="B81" s="40">
        <v>2</v>
      </c>
      <c r="C81" s="74">
        <f t="shared" si="1"/>
        <v>1</v>
      </c>
      <c r="D81" s="78" t="s">
        <v>1061</v>
      </c>
      <c r="E81" s="40" t="s">
        <v>154</v>
      </c>
      <c r="F81" s="55">
        <v>1</v>
      </c>
      <c r="G81" s="55" t="s">
        <v>156</v>
      </c>
      <c r="H81" s="40" t="s">
        <v>333</v>
      </c>
      <c r="I81" s="40" t="s">
        <v>8</v>
      </c>
      <c r="J81" s="40" t="s">
        <v>166</v>
      </c>
      <c r="K81" s="40" t="s">
        <v>297</v>
      </c>
      <c r="L81" s="40" t="s">
        <v>168</v>
      </c>
      <c r="M81" s="38"/>
      <c r="N81" s="59" t="s">
        <v>252</v>
      </c>
      <c r="O81" s="59" t="s">
        <v>162</v>
      </c>
      <c r="P81" s="59" t="s">
        <v>169</v>
      </c>
      <c r="Q81" s="103" t="s">
        <v>1082</v>
      </c>
      <c r="S81" s="38" t="s">
        <v>876</v>
      </c>
    </row>
    <row r="82" spans="1:20" x14ac:dyDescent="0.25">
      <c r="A82" s="62" t="s">
        <v>758</v>
      </c>
      <c r="B82" s="40">
        <v>12</v>
      </c>
      <c r="C82" s="74">
        <f t="shared" si="1"/>
        <v>90</v>
      </c>
      <c r="D82" s="75" t="s">
        <v>1061</v>
      </c>
      <c r="E82" s="36" t="s">
        <v>154</v>
      </c>
      <c r="F82" s="40" t="s">
        <v>534</v>
      </c>
      <c r="G82" s="36" t="s">
        <v>156</v>
      </c>
      <c r="H82" s="37" t="s">
        <v>194</v>
      </c>
      <c r="I82" s="36" t="s">
        <v>175</v>
      </c>
      <c r="J82" s="36" t="s">
        <v>427</v>
      </c>
      <c r="K82" s="36" t="s">
        <v>233</v>
      </c>
      <c r="L82" s="40" t="s">
        <v>168</v>
      </c>
      <c r="M82" s="35"/>
      <c r="N82" s="58" t="s">
        <v>185</v>
      </c>
      <c r="O82" s="58" t="s">
        <v>179</v>
      </c>
      <c r="P82" s="58" t="s">
        <v>179</v>
      </c>
      <c r="Q82" s="103" t="s">
        <v>1083</v>
      </c>
      <c r="R82" s="35"/>
      <c r="S82" s="59"/>
      <c r="T82" s="62"/>
    </row>
    <row r="83" spans="1:20" x14ac:dyDescent="0.25">
      <c r="A83" s="62" t="s">
        <v>767</v>
      </c>
      <c r="B83" s="40">
        <v>11</v>
      </c>
      <c r="C83" s="74">
        <f t="shared" si="1"/>
        <v>60</v>
      </c>
      <c r="D83" s="75" t="s">
        <v>1061</v>
      </c>
      <c r="E83" s="36" t="s">
        <v>154</v>
      </c>
      <c r="F83" s="40">
        <v>9</v>
      </c>
      <c r="G83" s="36" t="s">
        <v>156</v>
      </c>
      <c r="H83" s="37" t="s">
        <v>279</v>
      </c>
      <c r="I83" s="36" t="s">
        <v>175</v>
      </c>
      <c r="J83" s="36" t="s">
        <v>768</v>
      </c>
      <c r="K83" s="36" t="s">
        <v>196</v>
      </c>
      <c r="L83" s="36" t="s">
        <v>168</v>
      </c>
      <c r="M83" s="35"/>
      <c r="N83" s="58" t="s">
        <v>178</v>
      </c>
      <c r="O83" s="58" t="s">
        <v>179</v>
      </c>
      <c r="P83" s="58" t="s">
        <v>180</v>
      </c>
      <c r="Q83" s="103" t="s">
        <v>1083</v>
      </c>
      <c r="R83" s="35"/>
      <c r="S83" s="59"/>
      <c r="T83" s="62"/>
    </row>
    <row r="84" spans="1:20" x14ac:dyDescent="0.25">
      <c r="A84" s="62" t="s">
        <v>784</v>
      </c>
      <c r="B84" s="36">
        <v>12</v>
      </c>
      <c r="C84" s="74">
        <f t="shared" si="1"/>
        <v>90</v>
      </c>
      <c r="D84" s="75" t="s">
        <v>1061</v>
      </c>
      <c r="E84" s="36" t="s">
        <v>154</v>
      </c>
      <c r="F84" s="36">
        <v>12</v>
      </c>
      <c r="G84" s="36" t="s">
        <v>156</v>
      </c>
      <c r="H84" s="37" t="s">
        <v>279</v>
      </c>
      <c r="I84" s="36" t="s">
        <v>175</v>
      </c>
      <c r="J84" s="36" t="s">
        <v>768</v>
      </c>
      <c r="K84" s="36" t="s">
        <v>207</v>
      </c>
      <c r="L84" s="36" t="s">
        <v>168</v>
      </c>
      <c r="M84" s="35"/>
      <c r="N84" s="58" t="s">
        <v>178</v>
      </c>
      <c r="O84" s="58" t="s">
        <v>179</v>
      </c>
      <c r="P84" s="58" t="s">
        <v>180</v>
      </c>
      <c r="Q84" s="103" t="s">
        <v>1083</v>
      </c>
      <c r="R84" s="35"/>
      <c r="S84" s="59"/>
      <c r="T84" s="62"/>
    </row>
    <row r="85" spans="1:20" x14ac:dyDescent="0.25">
      <c r="A85" s="62" t="s">
        <v>790</v>
      </c>
      <c r="B85" s="36">
        <v>7</v>
      </c>
      <c r="C85" s="74">
        <f t="shared" si="1"/>
        <v>15</v>
      </c>
      <c r="D85" s="75" t="s">
        <v>1061</v>
      </c>
      <c r="E85" s="36" t="s">
        <v>154</v>
      </c>
      <c r="F85" s="36">
        <v>4</v>
      </c>
      <c r="G85" s="36" t="s">
        <v>156</v>
      </c>
      <c r="H85" s="37" t="s">
        <v>791</v>
      </c>
      <c r="I85" s="36" t="s">
        <v>175</v>
      </c>
      <c r="J85" s="36" t="s">
        <v>792</v>
      </c>
      <c r="K85" s="36" t="s">
        <v>165</v>
      </c>
      <c r="L85" s="36" t="s">
        <v>189</v>
      </c>
      <c r="M85" s="35"/>
      <c r="N85" s="58" t="s">
        <v>208</v>
      </c>
      <c r="O85" s="58" t="s">
        <v>179</v>
      </c>
      <c r="P85" s="58" t="s">
        <v>163</v>
      </c>
      <c r="Q85" s="103" t="s">
        <v>1082</v>
      </c>
      <c r="R85" s="35"/>
      <c r="S85" s="59"/>
      <c r="T85" s="62"/>
    </row>
    <row r="86" spans="1:20" x14ac:dyDescent="0.25">
      <c r="A86" s="62" t="s">
        <v>794</v>
      </c>
      <c r="B86" s="36">
        <v>12</v>
      </c>
      <c r="C86" s="74">
        <f t="shared" si="1"/>
        <v>90</v>
      </c>
      <c r="D86" s="75" t="s">
        <v>1061</v>
      </c>
      <c r="E86" s="36" t="s">
        <v>154</v>
      </c>
      <c r="F86" s="36">
        <v>36</v>
      </c>
      <c r="G86" s="36" t="s">
        <v>156</v>
      </c>
      <c r="H86" s="37" t="s">
        <v>279</v>
      </c>
      <c r="I86" s="36" t="s">
        <v>175</v>
      </c>
      <c r="J86" s="36" t="s">
        <v>768</v>
      </c>
      <c r="K86" s="36" t="s">
        <v>207</v>
      </c>
      <c r="L86" s="36" t="s">
        <v>168</v>
      </c>
      <c r="M86" s="35"/>
      <c r="N86" s="58" t="s">
        <v>178</v>
      </c>
      <c r="O86" s="58" t="s">
        <v>179</v>
      </c>
      <c r="P86" s="58" t="s">
        <v>180</v>
      </c>
      <c r="Q86" s="103" t="s">
        <v>1083</v>
      </c>
      <c r="R86" s="35"/>
      <c r="S86" s="59"/>
      <c r="T86" s="62"/>
    </row>
    <row r="87" spans="1:20" x14ac:dyDescent="0.25">
      <c r="A87" s="62" t="s">
        <v>838</v>
      </c>
      <c r="B87" s="36">
        <v>1</v>
      </c>
      <c r="C87" s="74">
        <f t="shared" si="1"/>
        <v>1</v>
      </c>
      <c r="D87" s="75" t="s">
        <v>837</v>
      </c>
      <c r="E87" s="36" t="s">
        <v>214</v>
      </c>
      <c r="F87" s="37">
        <v>1</v>
      </c>
      <c r="G87" s="36" t="s">
        <v>156</v>
      </c>
      <c r="H87" s="36" t="s">
        <v>333</v>
      </c>
      <c r="I87" s="36" t="s">
        <v>175</v>
      </c>
      <c r="J87" s="40" t="s">
        <v>176</v>
      </c>
      <c r="K87" s="36">
        <v>0</v>
      </c>
      <c r="L87" s="40" t="s">
        <v>168</v>
      </c>
      <c r="M87" s="35"/>
      <c r="N87" s="59" t="s">
        <v>185</v>
      </c>
      <c r="O87" s="59" t="s">
        <v>191</v>
      </c>
      <c r="P87" s="59" t="s">
        <v>235</v>
      </c>
      <c r="Q87" s="104" t="s">
        <v>1084</v>
      </c>
      <c r="R87" s="62"/>
    </row>
    <row r="88" spans="1:20" x14ac:dyDescent="0.25">
      <c r="A88" s="62" t="s">
        <v>839</v>
      </c>
      <c r="B88" s="36">
        <v>2</v>
      </c>
      <c r="C88" s="74">
        <f t="shared" si="1"/>
        <v>1</v>
      </c>
      <c r="D88" s="75" t="s">
        <v>837</v>
      </c>
      <c r="E88" s="36" t="s">
        <v>214</v>
      </c>
      <c r="F88" s="36">
        <v>1</v>
      </c>
      <c r="G88" s="36" t="s">
        <v>156</v>
      </c>
      <c r="H88" s="36" t="s">
        <v>333</v>
      </c>
      <c r="I88" s="36" t="s">
        <v>175</v>
      </c>
      <c r="J88" s="40" t="s">
        <v>219</v>
      </c>
      <c r="K88" s="36" t="s">
        <v>165</v>
      </c>
      <c r="L88" s="40" t="s">
        <v>168</v>
      </c>
      <c r="M88" s="35"/>
      <c r="N88" s="59" t="s">
        <v>222</v>
      </c>
      <c r="O88" s="59" t="s">
        <v>162</v>
      </c>
      <c r="P88" s="59" t="s">
        <v>162</v>
      </c>
      <c r="Q88" s="104" t="s">
        <v>1084</v>
      </c>
      <c r="R88" s="62"/>
    </row>
    <row r="89" spans="1:20" x14ac:dyDescent="0.25">
      <c r="A89" s="62" t="s">
        <v>840</v>
      </c>
      <c r="B89" s="36">
        <v>2</v>
      </c>
      <c r="C89" s="74">
        <f t="shared" si="1"/>
        <v>1</v>
      </c>
      <c r="D89" s="75" t="s">
        <v>837</v>
      </c>
      <c r="E89" s="36" t="s">
        <v>214</v>
      </c>
      <c r="F89" s="36">
        <v>1</v>
      </c>
      <c r="G89" s="36" t="s">
        <v>156</v>
      </c>
      <c r="H89" s="36" t="s">
        <v>333</v>
      </c>
      <c r="I89" s="36" t="s">
        <v>175</v>
      </c>
      <c r="J89" s="40" t="s">
        <v>448</v>
      </c>
      <c r="K89" s="36" t="s">
        <v>165</v>
      </c>
      <c r="L89" s="40" t="s">
        <v>168</v>
      </c>
      <c r="M89" s="35"/>
      <c r="N89" s="59" t="s">
        <v>161</v>
      </c>
      <c r="O89" s="59" t="s">
        <v>179</v>
      </c>
      <c r="P89" s="59" t="s">
        <v>162</v>
      </c>
      <c r="Q89" s="104" t="s">
        <v>1084</v>
      </c>
      <c r="R89" s="62"/>
    </row>
    <row r="90" spans="1:20" x14ac:dyDescent="0.25">
      <c r="A90" s="62" t="s">
        <v>841</v>
      </c>
      <c r="B90" s="36">
        <v>1</v>
      </c>
      <c r="C90" s="74">
        <f t="shared" si="1"/>
        <v>1</v>
      </c>
      <c r="D90" s="75" t="s">
        <v>837</v>
      </c>
      <c r="E90" s="36" t="s">
        <v>214</v>
      </c>
      <c r="F90" s="36">
        <v>1</v>
      </c>
      <c r="G90" s="36" t="s">
        <v>156</v>
      </c>
      <c r="H90" s="36" t="s">
        <v>333</v>
      </c>
      <c r="I90" s="36" t="s">
        <v>8</v>
      </c>
      <c r="J90" s="40" t="s">
        <v>166</v>
      </c>
      <c r="K90" s="36">
        <v>0</v>
      </c>
      <c r="L90" s="40" t="s">
        <v>168</v>
      </c>
      <c r="M90" s="35"/>
      <c r="N90" s="59" t="s">
        <v>190</v>
      </c>
      <c r="O90" s="59" t="s">
        <v>163</v>
      </c>
      <c r="P90" s="59" t="s">
        <v>192</v>
      </c>
      <c r="Q90" s="104" t="s">
        <v>1084</v>
      </c>
      <c r="R90" s="62"/>
    </row>
    <row r="91" spans="1:20" x14ac:dyDescent="0.25">
      <c r="A91" s="62" t="s">
        <v>842</v>
      </c>
      <c r="B91" s="36">
        <v>2</v>
      </c>
      <c r="C91" s="74">
        <f t="shared" si="1"/>
        <v>1</v>
      </c>
      <c r="D91" s="75" t="s">
        <v>837</v>
      </c>
      <c r="E91" s="36" t="s">
        <v>214</v>
      </c>
      <c r="F91" s="36">
        <v>1</v>
      </c>
      <c r="G91" s="36" t="s">
        <v>156</v>
      </c>
      <c r="H91" s="36" t="s">
        <v>333</v>
      </c>
      <c r="I91" s="36" t="s">
        <v>175</v>
      </c>
      <c r="J91" s="40" t="s">
        <v>176</v>
      </c>
      <c r="K91" s="36" t="s">
        <v>390</v>
      </c>
      <c r="L91" s="40" t="s">
        <v>168</v>
      </c>
      <c r="M91" s="35"/>
      <c r="N91" s="59" t="s">
        <v>178</v>
      </c>
      <c r="O91" s="59" t="s">
        <v>179</v>
      </c>
      <c r="P91" s="59" t="s">
        <v>235</v>
      </c>
      <c r="Q91" s="104" t="s">
        <v>1084</v>
      </c>
      <c r="R91" s="62"/>
    </row>
    <row r="92" spans="1:20" x14ac:dyDescent="0.25">
      <c r="A92" s="62" t="s">
        <v>843</v>
      </c>
      <c r="B92" s="36">
        <v>2</v>
      </c>
      <c r="C92" s="74">
        <f t="shared" si="1"/>
        <v>1</v>
      </c>
      <c r="D92" s="75" t="s">
        <v>837</v>
      </c>
      <c r="E92" s="36" t="s">
        <v>214</v>
      </c>
      <c r="F92" s="36">
        <v>1</v>
      </c>
      <c r="G92" s="36" t="s">
        <v>156</v>
      </c>
      <c r="H92" s="36" t="s">
        <v>333</v>
      </c>
      <c r="I92" s="36" t="s">
        <v>175</v>
      </c>
      <c r="J92" s="40" t="s">
        <v>202</v>
      </c>
      <c r="K92" s="36" t="s">
        <v>390</v>
      </c>
      <c r="L92" s="40" t="s">
        <v>168</v>
      </c>
      <c r="M92" s="35"/>
      <c r="N92" s="59" t="s">
        <v>178</v>
      </c>
      <c r="O92" s="59" t="s">
        <v>235</v>
      </c>
      <c r="P92" s="59" t="s">
        <v>169</v>
      </c>
      <c r="Q92" s="104" t="s">
        <v>1084</v>
      </c>
      <c r="R92" s="62"/>
    </row>
    <row r="93" spans="1:20" x14ac:dyDescent="0.25">
      <c r="A93" s="62" t="s">
        <v>844</v>
      </c>
      <c r="B93" s="36">
        <v>1</v>
      </c>
      <c r="C93" s="74">
        <f t="shared" si="1"/>
        <v>1</v>
      </c>
      <c r="D93" s="75" t="s">
        <v>837</v>
      </c>
      <c r="E93" s="36" t="s">
        <v>214</v>
      </c>
      <c r="F93" s="36">
        <v>1</v>
      </c>
      <c r="G93" s="36" t="s">
        <v>156</v>
      </c>
      <c r="H93" s="36" t="s">
        <v>333</v>
      </c>
      <c r="I93" s="36" t="s">
        <v>175</v>
      </c>
      <c r="J93" s="40" t="s">
        <v>176</v>
      </c>
      <c r="K93" s="36" t="s">
        <v>159</v>
      </c>
      <c r="L93" s="40" t="s">
        <v>168</v>
      </c>
      <c r="M93" s="35"/>
      <c r="N93" s="59" t="s">
        <v>222</v>
      </c>
      <c r="O93" s="59" t="s">
        <v>162</v>
      </c>
      <c r="P93" s="59" t="s">
        <v>162</v>
      </c>
      <c r="Q93" s="104" t="s">
        <v>1084</v>
      </c>
      <c r="R93" s="62"/>
    </row>
    <row r="94" spans="1:20" x14ac:dyDescent="0.25">
      <c r="A94" s="62" t="s">
        <v>845</v>
      </c>
      <c r="B94" s="36">
        <v>1</v>
      </c>
      <c r="C94" s="74">
        <f t="shared" si="1"/>
        <v>1</v>
      </c>
      <c r="D94" s="75" t="s">
        <v>837</v>
      </c>
      <c r="E94" s="36" t="s">
        <v>214</v>
      </c>
      <c r="F94" s="36">
        <v>1</v>
      </c>
      <c r="G94" s="36" t="s">
        <v>156</v>
      </c>
      <c r="H94" s="36" t="s">
        <v>333</v>
      </c>
      <c r="I94" s="36" t="s">
        <v>8</v>
      </c>
      <c r="J94" s="40" t="s">
        <v>166</v>
      </c>
      <c r="K94" s="36">
        <v>0</v>
      </c>
      <c r="L94" s="40" t="s">
        <v>168</v>
      </c>
      <c r="M94" s="35"/>
      <c r="N94" s="59" t="s">
        <v>190</v>
      </c>
      <c r="O94" s="59" t="s">
        <v>235</v>
      </c>
      <c r="P94" s="59" t="s">
        <v>192</v>
      </c>
      <c r="Q94" s="104" t="s">
        <v>1084</v>
      </c>
      <c r="R94" s="62"/>
    </row>
    <row r="95" spans="1:20" x14ac:dyDescent="0.25">
      <c r="A95" s="62" t="s">
        <v>846</v>
      </c>
      <c r="B95" s="36">
        <v>1</v>
      </c>
      <c r="C95" s="74">
        <f t="shared" si="1"/>
        <v>1</v>
      </c>
      <c r="D95" s="75" t="s">
        <v>837</v>
      </c>
      <c r="E95" s="36" t="s">
        <v>214</v>
      </c>
      <c r="F95" s="36">
        <v>1</v>
      </c>
      <c r="G95" s="36" t="s">
        <v>156</v>
      </c>
      <c r="H95" s="36" t="s">
        <v>333</v>
      </c>
      <c r="I95" s="36" t="s">
        <v>8</v>
      </c>
      <c r="J95" s="40" t="s">
        <v>166</v>
      </c>
      <c r="K95" s="36" t="s">
        <v>390</v>
      </c>
      <c r="L95" s="40" t="s">
        <v>168</v>
      </c>
      <c r="M95" s="35"/>
      <c r="N95" s="59" t="s">
        <v>185</v>
      </c>
      <c r="O95" s="59" t="s">
        <v>162</v>
      </c>
      <c r="P95" s="59" t="s">
        <v>163</v>
      </c>
      <c r="Q95" s="104" t="s">
        <v>1084</v>
      </c>
      <c r="R95" s="62"/>
    </row>
    <row r="96" spans="1:20" x14ac:dyDescent="0.25">
      <c r="A96" s="62" t="s">
        <v>847</v>
      </c>
      <c r="B96" s="36">
        <v>1</v>
      </c>
      <c r="C96" s="74">
        <f t="shared" si="1"/>
        <v>1</v>
      </c>
      <c r="D96" s="75" t="s">
        <v>837</v>
      </c>
      <c r="E96" s="36" t="s">
        <v>214</v>
      </c>
      <c r="F96" s="36">
        <v>1</v>
      </c>
      <c r="G96" s="36" t="s">
        <v>156</v>
      </c>
      <c r="H96" s="36" t="s">
        <v>333</v>
      </c>
      <c r="I96" s="36" t="s">
        <v>8</v>
      </c>
      <c r="J96" s="40" t="s">
        <v>166</v>
      </c>
      <c r="K96" s="36">
        <v>0</v>
      </c>
      <c r="L96" s="40" t="s">
        <v>168</v>
      </c>
      <c r="M96" s="35"/>
      <c r="N96" s="59" t="s">
        <v>190</v>
      </c>
      <c r="O96" s="59" t="s">
        <v>162</v>
      </c>
      <c r="P96" s="59" t="s">
        <v>192</v>
      </c>
      <c r="Q96" s="104" t="s">
        <v>1084</v>
      </c>
      <c r="R96" s="62"/>
    </row>
    <row r="97" spans="1:18" x14ac:dyDescent="0.25">
      <c r="A97" s="62" t="s">
        <v>848</v>
      </c>
      <c r="B97" s="36">
        <v>2</v>
      </c>
      <c r="C97" s="74">
        <f t="shared" si="1"/>
        <v>1</v>
      </c>
      <c r="D97" s="75" t="s">
        <v>837</v>
      </c>
      <c r="E97" s="36" t="s">
        <v>214</v>
      </c>
      <c r="F97" s="36">
        <v>1</v>
      </c>
      <c r="G97" s="36" t="s">
        <v>156</v>
      </c>
      <c r="H97" s="36" t="s">
        <v>333</v>
      </c>
      <c r="I97" s="36" t="s">
        <v>8</v>
      </c>
      <c r="J97" s="40" t="s">
        <v>166</v>
      </c>
      <c r="K97" s="36" t="s">
        <v>159</v>
      </c>
      <c r="L97" s="40" t="s">
        <v>168</v>
      </c>
      <c r="M97" s="35"/>
      <c r="N97" s="59" t="s">
        <v>190</v>
      </c>
      <c r="O97" s="59" t="s">
        <v>162</v>
      </c>
      <c r="P97" s="59" t="s">
        <v>192</v>
      </c>
      <c r="Q97" s="104" t="s">
        <v>1084</v>
      </c>
      <c r="R97" s="62"/>
    </row>
    <row r="98" spans="1:18" x14ac:dyDescent="0.25">
      <c r="A98" s="62" t="s">
        <v>849</v>
      </c>
      <c r="B98" s="36">
        <v>2</v>
      </c>
      <c r="C98" s="74">
        <f t="shared" si="1"/>
        <v>1</v>
      </c>
      <c r="D98" s="75" t="s">
        <v>837</v>
      </c>
      <c r="E98" s="36" t="s">
        <v>214</v>
      </c>
      <c r="F98" s="36">
        <v>1</v>
      </c>
      <c r="G98" s="36" t="s">
        <v>156</v>
      </c>
      <c r="H98" s="36" t="s">
        <v>333</v>
      </c>
      <c r="I98" s="36" t="s">
        <v>175</v>
      </c>
      <c r="J98" s="40" t="s">
        <v>219</v>
      </c>
      <c r="K98" s="36">
        <v>0</v>
      </c>
      <c r="L98" s="40" t="s">
        <v>168</v>
      </c>
      <c r="M98" s="35"/>
      <c r="N98" s="59" t="s">
        <v>178</v>
      </c>
      <c r="O98" s="59" t="s">
        <v>179</v>
      </c>
      <c r="P98" s="59" t="s">
        <v>169</v>
      </c>
      <c r="Q98" s="104" t="s">
        <v>1084</v>
      </c>
      <c r="R98" s="62"/>
    </row>
    <row r="99" spans="1:18" x14ac:dyDescent="0.25">
      <c r="A99" s="62" t="s">
        <v>850</v>
      </c>
      <c r="B99" s="36">
        <v>1</v>
      </c>
      <c r="C99" s="74">
        <f t="shared" si="1"/>
        <v>1</v>
      </c>
      <c r="D99" s="75" t="s">
        <v>837</v>
      </c>
      <c r="E99" s="36" t="s">
        <v>214</v>
      </c>
      <c r="F99" s="36">
        <v>1</v>
      </c>
      <c r="G99" s="36" t="s">
        <v>156</v>
      </c>
      <c r="H99" s="36" t="s">
        <v>333</v>
      </c>
      <c r="I99" s="36" t="s">
        <v>8</v>
      </c>
      <c r="J99" s="40" t="s">
        <v>166</v>
      </c>
      <c r="K99" s="36" t="s">
        <v>390</v>
      </c>
      <c r="L99" s="40" t="s">
        <v>168</v>
      </c>
      <c r="M99" s="35"/>
      <c r="N99" s="59" t="s">
        <v>185</v>
      </c>
      <c r="O99" s="59" t="s">
        <v>191</v>
      </c>
      <c r="P99" s="59" t="s">
        <v>162</v>
      </c>
      <c r="Q99" s="104" t="s">
        <v>1084</v>
      </c>
      <c r="R99" s="62"/>
    </row>
    <row r="100" spans="1:18" x14ac:dyDescent="0.25">
      <c r="A100" s="62" t="s">
        <v>851</v>
      </c>
      <c r="B100" s="36">
        <v>1</v>
      </c>
      <c r="C100" s="74">
        <f t="shared" si="1"/>
        <v>1</v>
      </c>
      <c r="D100" s="75" t="s">
        <v>837</v>
      </c>
      <c r="E100" s="36" t="s">
        <v>214</v>
      </c>
      <c r="F100" s="36">
        <v>1</v>
      </c>
      <c r="G100" s="36" t="s">
        <v>156</v>
      </c>
      <c r="H100" s="36" t="s">
        <v>333</v>
      </c>
      <c r="I100" s="36" t="s">
        <v>7</v>
      </c>
      <c r="J100" s="40" t="s">
        <v>166</v>
      </c>
      <c r="K100" s="36" t="s">
        <v>188</v>
      </c>
      <c r="L100" s="40" t="s">
        <v>168</v>
      </c>
      <c r="M100" s="35"/>
      <c r="N100" s="59" t="s">
        <v>161</v>
      </c>
      <c r="O100" s="59" t="s">
        <v>169</v>
      </c>
      <c r="P100" s="59" t="s">
        <v>169</v>
      </c>
      <c r="Q100" s="104" t="s">
        <v>1084</v>
      </c>
      <c r="R100" s="62"/>
    </row>
    <row r="101" spans="1:18" x14ac:dyDescent="0.25">
      <c r="A101" s="62" t="s">
        <v>852</v>
      </c>
      <c r="B101" s="36">
        <v>2</v>
      </c>
      <c r="C101" s="74">
        <f t="shared" si="1"/>
        <v>1</v>
      </c>
      <c r="D101" s="75" t="s">
        <v>837</v>
      </c>
      <c r="E101" s="36" t="s">
        <v>214</v>
      </c>
      <c r="F101" s="36">
        <v>1</v>
      </c>
      <c r="G101" s="36" t="s">
        <v>156</v>
      </c>
      <c r="H101" s="36" t="s">
        <v>333</v>
      </c>
      <c r="I101" s="36" t="s">
        <v>175</v>
      </c>
      <c r="J101" s="40" t="s">
        <v>176</v>
      </c>
      <c r="K101" s="36">
        <v>0</v>
      </c>
      <c r="L101" s="40" t="s">
        <v>168</v>
      </c>
      <c r="M101" s="35"/>
      <c r="N101" s="59" t="s">
        <v>185</v>
      </c>
      <c r="O101" s="59" t="s">
        <v>192</v>
      </c>
      <c r="P101" s="59" t="s">
        <v>162</v>
      </c>
      <c r="Q101" s="104" t="s">
        <v>1084</v>
      </c>
      <c r="R101" s="62"/>
    </row>
    <row r="102" spans="1:18" x14ac:dyDescent="0.25">
      <c r="A102" s="62" t="s">
        <v>853</v>
      </c>
      <c r="B102" s="36">
        <v>2</v>
      </c>
      <c r="C102" s="74">
        <f t="shared" si="1"/>
        <v>1</v>
      </c>
      <c r="D102" s="75" t="s">
        <v>837</v>
      </c>
      <c r="E102" s="36" t="s">
        <v>214</v>
      </c>
      <c r="F102" s="36">
        <v>1</v>
      </c>
      <c r="G102" s="36" t="s">
        <v>156</v>
      </c>
      <c r="H102" s="36" t="s">
        <v>333</v>
      </c>
      <c r="I102" s="36" t="s">
        <v>8</v>
      </c>
      <c r="J102" s="40" t="s">
        <v>166</v>
      </c>
      <c r="K102" s="36" t="s">
        <v>188</v>
      </c>
      <c r="L102" s="40" t="s">
        <v>168</v>
      </c>
      <c r="M102" s="35"/>
      <c r="N102" s="59" t="s">
        <v>190</v>
      </c>
      <c r="O102" s="59" t="s">
        <v>235</v>
      </c>
      <c r="P102" s="59" t="s">
        <v>192</v>
      </c>
      <c r="Q102" s="104" t="s">
        <v>1084</v>
      </c>
      <c r="R102" s="62"/>
    </row>
    <row r="103" spans="1:18" x14ac:dyDescent="0.25">
      <c r="A103" s="62" t="s">
        <v>854</v>
      </c>
      <c r="B103" s="36">
        <v>1</v>
      </c>
      <c r="C103" s="74">
        <f t="shared" si="1"/>
        <v>1</v>
      </c>
      <c r="D103" s="75" t="s">
        <v>837</v>
      </c>
      <c r="E103" s="36" t="s">
        <v>214</v>
      </c>
      <c r="F103" s="36">
        <v>1</v>
      </c>
      <c r="G103" s="36" t="s">
        <v>156</v>
      </c>
      <c r="H103" s="36" t="s">
        <v>333</v>
      </c>
      <c r="I103" s="36" t="s">
        <v>175</v>
      </c>
      <c r="J103" s="40" t="s">
        <v>183</v>
      </c>
      <c r="K103" s="36" t="s">
        <v>159</v>
      </c>
      <c r="L103" s="40" t="s">
        <v>168</v>
      </c>
      <c r="M103" s="35"/>
      <c r="N103" s="59" t="s">
        <v>222</v>
      </c>
      <c r="O103" s="59" t="s">
        <v>162</v>
      </c>
      <c r="P103" s="59" t="s">
        <v>169</v>
      </c>
      <c r="Q103" s="104" t="s">
        <v>1084</v>
      </c>
      <c r="R103" s="62"/>
    </row>
    <row r="104" spans="1:18" x14ac:dyDescent="0.25">
      <c r="A104" s="62" t="s">
        <v>855</v>
      </c>
      <c r="B104" s="36">
        <v>1</v>
      </c>
      <c r="C104" s="74">
        <f t="shared" si="1"/>
        <v>1</v>
      </c>
      <c r="D104" s="75" t="s">
        <v>837</v>
      </c>
      <c r="E104" s="36" t="s">
        <v>214</v>
      </c>
      <c r="F104" s="36">
        <v>1</v>
      </c>
      <c r="G104" s="36" t="s">
        <v>156</v>
      </c>
      <c r="H104" s="36" t="s">
        <v>333</v>
      </c>
      <c r="I104" s="36" t="s">
        <v>8</v>
      </c>
      <c r="J104" s="40" t="s">
        <v>166</v>
      </c>
      <c r="K104" s="36">
        <v>0</v>
      </c>
      <c r="L104" s="40" t="s">
        <v>168</v>
      </c>
      <c r="M104" s="35"/>
      <c r="N104" s="59" t="s">
        <v>190</v>
      </c>
      <c r="O104" s="59" t="s">
        <v>163</v>
      </c>
      <c r="P104" s="59" t="s">
        <v>192</v>
      </c>
      <c r="Q104" s="104" t="s">
        <v>1084</v>
      </c>
      <c r="R104" s="62"/>
    </row>
    <row r="105" spans="1:18" x14ac:dyDescent="0.25">
      <c r="A105" s="62" t="s">
        <v>856</v>
      </c>
      <c r="B105" s="36">
        <v>1</v>
      </c>
      <c r="C105" s="74">
        <f t="shared" si="1"/>
        <v>1</v>
      </c>
      <c r="D105" s="75" t="s">
        <v>837</v>
      </c>
      <c r="E105" s="36" t="s">
        <v>214</v>
      </c>
      <c r="F105" s="36">
        <v>1</v>
      </c>
      <c r="G105" s="36" t="s">
        <v>156</v>
      </c>
      <c r="H105" s="36" t="s">
        <v>333</v>
      </c>
      <c r="I105" s="36" t="s">
        <v>175</v>
      </c>
      <c r="J105" s="40" t="s">
        <v>202</v>
      </c>
      <c r="K105" s="36">
        <v>0</v>
      </c>
      <c r="L105" s="40" t="s">
        <v>168</v>
      </c>
      <c r="M105" s="35"/>
      <c r="N105" s="59" t="s">
        <v>178</v>
      </c>
      <c r="O105" s="59" t="s">
        <v>191</v>
      </c>
      <c r="P105" s="59" t="s">
        <v>169</v>
      </c>
      <c r="Q105" s="104" t="s">
        <v>1084</v>
      </c>
      <c r="R105" s="62"/>
    </row>
    <row r="106" spans="1:18" x14ac:dyDescent="0.25">
      <c r="A106" s="62" t="s">
        <v>857</v>
      </c>
      <c r="B106" s="36">
        <v>2</v>
      </c>
      <c r="C106" s="74">
        <f t="shared" si="1"/>
        <v>1</v>
      </c>
      <c r="D106" s="75" t="s">
        <v>837</v>
      </c>
      <c r="E106" s="36" t="s">
        <v>214</v>
      </c>
      <c r="F106" s="36">
        <v>1</v>
      </c>
      <c r="G106" s="36" t="s">
        <v>156</v>
      </c>
      <c r="H106" s="36" t="s">
        <v>333</v>
      </c>
      <c r="I106" s="36" t="s">
        <v>175</v>
      </c>
      <c r="J106" s="40" t="s">
        <v>176</v>
      </c>
      <c r="K106" s="36" t="s">
        <v>159</v>
      </c>
      <c r="L106" s="40" t="s">
        <v>168</v>
      </c>
      <c r="M106" s="35"/>
      <c r="N106" s="59" t="s">
        <v>178</v>
      </c>
      <c r="O106" s="59" t="s">
        <v>191</v>
      </c>
      <c r="P106" s="59" t="s">
        <v>180</v>
      </c>
      <c r="Q106" s="104" t="s">
        <v>1084</v>
      </c>
      <c r="R106" s="62"/>
    </row>
    <row r="107" spans="1:18" x14ac:dyDescent="0.25">
      <c r="A107" s="62" t="s">
        <v>858</v>
      </c>
      <c r="B107" s="36">
        <v>2</v>
      </c>
      <c r="C107" s="74">
        <f t="shared" si="1"/>
        <v>1</v>
      </c>
      <c r="D107" s="75" t="s">
        <v>837</v>
      </c>
      <c r="E107" s="36" t="s">
        <v>214</v>
      </c>
      <c r="F107" s="36">
        <v>1</v>
      </c>
      <c r="G107" s="36" t="s">
        <v>156</v>
      </c>
      <c r="H107" s="36" t="s">
        <v>333</v>
      </c>
      <c r="I107" s="36" t="s">
        <v>8</v>
      </c>
      <c r="J107" s="40" t="s">
        <v>166</v>
      </c>
      <c r="K107" s="36" t="s">
        <v>390</v>
      </c>
      <c r="L107" s="40" t="s">
        <v>168</v>
      </c>
      <c r="M107" s="35"/>
      <c r="N107" s="59" t="s">
        <v>161</v>
      </c>
      <c r="O107" s="59" t="s">
        <v>179</v>
      </c>
      <c r="P107" s="59" t="s">
        <v>163</v>
      </c>
      <c r="Q107" s="104" t="s">
        <v>1084</v>
      </c>
      <c r="R107" s="62"/>
    </row>
    <row r="108" spans="1:18" x14ac:dyDescent="0.25">
      <c r="A108" s="62" t="s">
        <v>859</v>
      </c>
      <c r="B108" s="36">
        <v>1</v>
      </c>
      <c r="C108" s="74">
        <f t="shared" si="1"/>
        <v>1</v>
      </c>
      <c r="D108" s="75" t="s">
        <v>837</v>
      </c>
      <c r="E108" s="36" t="s">
        <v>214</v>
      </c>
      <c r="F108" s="36">
        <v>1</v>
      </c>
      <c r="G108" s="36" t="s">
        <v>156</v>
      </c>
      <c r="H108" s="36" t="s">
        <v>333</v>
      </c>
      <c r="I108" s="36" t="s">
        <v>175</v>
      </c>
      <c r="J108" s="40" t="s">
        <v>860</v>
      </c>
      <c r="K108" s="36" t="s">
        <v>196</v>
      </c>
      <c r="L108" s="40" t="s">
        <v>168</v>
      </c>
      <c r="M108" s="35"/>
      <c r="N108" s="59" t="s">
        <v>178</v>
      </c>
      <c r="O108" s="59" t="s">
        <v>179</v>
      </c>
      <c r="P108" s="59" t="s">
        <v>169</v>
      </c>
      <c r="Q108" s="104" t="s">
        <v>1084</v>
      </c>
      <c r="R108" s="62"/>
    </row>
    <row r="109" spans="1:18" x14ac:dyDescent="0.25">
      <c r="A109" s="62" t="s">
        <v>861</v>
      </c>
      <c r="B109" s="36">
        <v>2</v>
      </c>
      <c r="C109" s="74">
        <f t="shared" si="1"/>
        <v>1</v>
      </c>
      <c r="D109" s="75" t="s">
        <v>837</v>
      </c>
      <c r="E109" s="36" t="s">
        <v>214</v>
      </c>
      <c r="F109" s="36">
        <v>1</v>
      </c>
      <c r="G109" s="36" t="s">
        <v>156</v>
      </c>
      <c r="H109" s="36" t="s">
        <v>333</v>
      </c>
      <c r="I109" s="36" t="s">
        <v>175</v>
      </c>
      <c r="J109" s="40" t="s">
        <v>219</v>
      </c>
      <c r="K109" s="36" t="s">
        <v>159</v>
      </c>
      <c r="L109" s="40" t="s">
        <v>168</v>
      </c>
      <c r="M109" s="35"/>
      <c r="N109" s="59" t="s">
        <v>222</v>
      </c>
      <c r="O109" s="59" t="s">
        <v>191</v>
      </c>
      <c r="P109" s="59" t="s">
        <v>192</v>
      </c>
      <c r="Q109" s="104" t="s">
        <v>1084</v>
      </c>
      <c r="R109" s="62"/>
    </row>
    <row r="110" spans="1:18" x14ac:dyDescent="0.25">
      <c r="A110" s="62" t="s">
        <v>862</v>
      </c>
      <c r="B110" s="36">
        <v>2</v>
      </c>
      <c r="C110" s="74">
        <f t="shared" si="1"/>
        <v>1</v>
      </c>
      <c r="D110" s="75" t="s">
        <v>837</v>
      </c>
      <c r="E110" s="36" t="s">
        <v>214</v>
      </c>
      <c r="F110" s="36">
        <v>1</v>
      </c>
      <c r="G110" s="36" t="s">
        <v>156</v>
      </c>
      <c r="H110" s="36" t="s">
        <v>333</v>
      </c>
      <c r="I110" s="36" t="s">
        <v>7</v>
      </c>
      <c r="J110" s="40" t="s">
        <v>166</v>
      </c>
      <c r="K110" s="36" t="s">
        <v>159</v>
      </c>
      <c r="L110" s="40" t="s">
        <v>168</v>
      </c>
      <c r="M110" s="35"/>
      <c r="N110" s="59" t="s">
        <v>161</v>
      </c>
      <c r="O110" s="59" t="s">
        <v>179</v>
      </c>
      <c r="P110" s="59" t="s">
        <v>169</v>
      </c>
      <c r="Q110" s="104" t="s">
        <v>1084</v>
      </c>
      <c r="R110" s="62"/>
    </row>
    <row r="111" spans="1:18" x14ac:dyDescent="0.25">
      <c r="A111" s="62" t="s">
        <v>863</v>
      </c>
      <c r="B111" s="36">
        <v>1</v>
      </c>
      <c r="C111" s="74">
        <f t="shared" si="1"/>
        <v>1</v>
      </c>
      <c r="D111" s="75" t="s">
        <v>837</v>
      </c>
      <c r="E111" s="36" t="s">
        <v>214</v>
      </c>
      <c r="F111" s="36">
        <v>1</v>
      </c>
      <c r="G111" s="36" t="s">
        <v>156</v>
      </c>
      <c r="H111" s="36" t="s">
        <v>333</v>
      </c>
      <c r="I111" s="36" t="s">
        <v>8</v>
      </c>
      <c r="J111" s="40" t="s">
        <v>166</v>
      </c>
      <c r="K111" s="36" t="s">
        <v>159</v>
      </c>
      <c r="L111" s="40" t="s">
        <v>168</v>
      </c>
      <c r="M111" s="35"/>
      <c r="N111" s="59" t="s">
        <v>190</v>
      </c>
      <c r="O111" s="59" t="s">
        <v>179</v>
      </c>
      <c r="P111" s="59" t="s">
        <v>163</v>
      </c>
      <c r="Q111" s="104" t="s">
        <v>1084</v>
      </c>
      <c r="R111" s="62"/>
    </row>
    <row r="112" spans="1:18" x14ac:dyDescent="0.25">
      <c r="A112" s="62" t="s">
        <v>864</v>
      </c>
      <c r="B112" s="36">
        <v>1</v>
      </c>
      <c r="C112" s="74">
        <f t="shared" si="1"/>
        <v>1</v>
      </c>
      <c r="D112" s="75" t="s">
        <v>837</v>
      </c>
      <c r="E112" s="36" t="s">
        <v>214</v>
      </c>
      <c r="F112" s="36">
        <v>1</v>
      </c>
      <c r="G112" s="36" t="s">
        <v>156</v>
      </c>
      <c r="H112" s="36" t="s">
        <v>333</v>
      </c>
      <c r="I112" s="36" t="s">
        <v>175</v>
      </c>
      <c r="J112" s="40" t="s">
        <v>860</v>
      </c>
      <c r="K112" s="36" t="s">
        <v>196</v>
      </c>
      <c r="L112" s="40" t="s">
        <v>168</v>
      </c>
      <c r="M112" s="35"/>
      <c r="N112" s="59" t="s">
        <v>178</v>
      </c>
      <c r="O112" s="59" t="s">
        <v>179</v>
      </c>
      <c r="P112" s="59" t="s">
        <v>169</v>
      </c>
      <c r="Q112" s="104" t="s">
        <v>1084</v>
      </c>
      <c r="R112" s="62"/>
    </row>
    <row r="113" spans="1:18" x14ac:dyDescent="0.25">
      <c r="A113" s="62" t="s">
        <v>865</v>
      </c>
      <c r="B113" s="36">
        <v>2</v>
      </c>
      <c r="C113" s="74">
        <f t="shared" si="1"/>
        <v>1</v>
      </c>
      <c r="D113" s="75" t="s">
        <v>837</v>
      </c>
      <c r="E113" s="36" t="s">
        <v>214</v>
      </c>
      <c r="F113" s="36">
        <v>1</v>
      </c>
      <c r="G113" s="36" t="s">
        <v>156</v>
      </c>
      <c r="H113" s="36" t="s">
        <v>333</v>
      </c>
      <c r="I113" s="36" t="s">
        <v>175</v>
      </c>
      <c r="J113" s="40" t="s">
        <v>631</v>
      </c>
      <c r="K113" s="36" t="s">
        <v>159</v>
      </c>
      <c r="L113" s="40" t="s">
        <v>168</v>
      </c>
      <c r="M113" s="35"/>
      <c r="N113" s="59" t="s">
        <v>178</v>
      </c>
      <c r="O113" s="59" t="s">
        <v>179</v>
      </c>
      <c r="P113" s="59" t="s">
        <v>180</v>
      </c>
      <c r="Q113" s="104" t="s">
        <v>1084</v>
      </c>
      <c r="R113" s="62"/>
    </row>
    <row r="114" spans="1:18" x14ac:dyDescent="0.25">
      <c r="A114" s="62" t="s">
        <v>866</v>
      </c>
      <c r="B114" s="36">
        <v>2</v>
      </c>
      <c r="C114" s="74">
        <f t="shared" si="1"/>
        <v>1</v>
      </c>
      <c r="D114" s="75" t="s">
        <v>837</v>
      </c>
      <c r="E114" s="36" t="s">
        <v>214</v>
      </c>
      <c r="F114" s="36">
        <v>1</v>
      </c>
      <c r="G114" s="36" t="s">
        <v>156</v>
      </c>
      <c r="H114" s="36" t="s">
        <v>333</v>
      </c>
      <c r="I114" s="36" t="s">
        <v>8</v>
      </c>
      <c r="J114" s="40" t="s">
        <v>166</v>
      </c>
      <c r="K114" s="36">
        <v>0</v>
      </c>
      <c r="L114" s="40" t="s">
        <v>168</v>
      </c>
      <c r="M114" s="35"/>
      <c r="N114" s="59" t="s">
        <v>161</v>
      </c>
      <c r="O114" s="59" t="s">
        <v>163</v>
      </c>
      <c r="P114" s="59" t="s">
        <v>192</v>
      </c>
      <c r="Q114" s="104" t="s">
        <v>1084</v>
      </c>
      <c r="R114" s="62"/>
    </row>
    <row r="115" spans="1:18" x14ac:dyDescent="0.25">
      <c r="A115" s="62" t="s">
        <v>867</v>
      </c>
      <c r="B115" s="36">
        <v>1</v>
      </c>
      <c r="C115" s="74">
        <f t="shared" si="1"/>
        <v>1</v>
      </c>
      <c r="D115" s="75" t="s">
        <v>837</v>
      </c>
      <c r="E115" s="36" t="s">
        <v>214</v>
      </c>
      <c r="F115" s="36">
        <v>1</v>
      </c>
      <c r="G115" s="36" t="s">
        <v>156</v>
      </c>
      <c r="H115" s="36" t="s">
        <v>333</v>
      </c>
      <c r="I115" s="36" t="s">
        <v>8</v>
      </c>
      <c r="J115" s="40" t="s">
        <v>166</v>
      </c>
      <c r="K115" s="36" t="s">
        <v>165</v>
      </c>
      <c r="L115" s="40" t="s">
        <v>168</v>
      </c>
      <c r="M115" s="35"/>
      <c r="N115" s="59" t="s">
        <v>208</v>
      </c>
      <c r="O115" s="59" t="s">
        <v>179</v>
      </c>
      <c r="P115" s="59" t="s">
        <v>192</v>
      </c>
      <c r="Q115" s="104" t="s">
        <v>1084</v>
      </c>
      <c r="R115" s="62"/>
    </row>
    <row r="116" spans="1:18" x14ac:dyDescent="0.25">
      <c r="A116" s="62" t="s">
        <v>868</v>
      </c>
      <c r="B116" s="36">
        <v>2</v>
      </c>
      <c r="C116" s="74">
        <f t="shared" si="1"/>
        <v>1</v>
      </c>
      <c r="D116" s="75" t="s">
        <v>837</v>
      </c>
      <c r="E116" s="36" t="s">
        <v>214</v>
      </c>
      <c r="F116" s="36">
        <v>1</v>
      </c>
      <c r="G116" s="36" t="s">
        <v>156</v>
      </c>
      <c r="H116" s="36" t="s">
        <v>333</v>
      </c>
      <c r="I116" s="36" t="s">
        <v>175</v>
      </c>
      <c r="J116" s="40" t="s">
        <v>176</v>
      </c>
      <c r="K116" s="36">
        <v>0</v>
      </c>
      <c r="L116" s="40" t="s">
        <v>168</v>
      </c>
      <c r="M116" s="35"/>
      <c r="N116" s="59" t="s">
        <v>869</v>
      </c>
      <c r="O116" s="59" t="s">
        <v>162</v>
      </c>
      <c r="P116" s="59" t="s">
        <v>162</v>
      </c>
      <c r="Q116" s="104" t="s">
        <v>1084</v>
      </c>
      <c r="R116" s="62"/>
    </row>
    <row r="117" spans="1:18" x14ac:dyDescent="0.25">
      <c r="A117" s="35" t="s">
        <v>1004</v>
      </c>
      <c r="B117" s="36">
        <v>3</v>
      </c>
      <c r="C117" s="74">
        <f t="shared" si="1"/>
        <v>2</v>
      </c>
      <c r="D117" s="75" t="s">
        <v>1003</v>
      </c>
      <c r="E117" s="36" t="s">
        <v>154</v>
      </c>
      <c r="F117" s="37">
        <v>5</v>
      </c>
      <c r="G117" s="55" t="s">
        <v>159</v>
      </c>
      <c r="H117" s="36" t="s">
        <v>206</v>
      </c>
      <c r="I117" s="36" t="s">
        <v>8</v>
      </c>
      <c r="J117" s="36" t="s">
        <v>166</v>
      </c>
      <c r="K117" s="36">
        <v>0</v>
      </c>
      <c r="L117" s="36" t="s">
        <v>200</v>
      </c>
      <c r="M117" s="35"/>
      <c r="N117" s="59" t="s">
        <v>208</v>
      </c>
      <c r="O117" s="59" t="s">
        <v>179</v>
      </c>
      <c r="P117" s="59" t="s">
        <v>162</v>
      </c>
      <c r="Q117" s="105" t="s">
        <v>1085</v>
      </c>
      <c r="R117" s="35"/>
    </row>
    <row r="118" spans="1:18" x14ac:dyDescent="0.25">
      <c r="A118" s="35" t="s">
        <v>1005</v>
      </c>
      <c r="B118" s="36">
        <v>2</v>
      </c>
      <c r="C118" s="74">
        <f t="shared" si="1"/>
        <v>1</v>
      </c>
      <c r="D118" s="75" t="s">
        <v>1003</v>
      </c>
      <c r="E118" s="36" t="s">
        <v>173</v>
      </c>
      <c r="F118" s="36">
        <v>1</v>
      </c>
      <c r="G118" s="40" t="s">
        <v>205</v>
      </c>
      <c r="H118" s="36" t="s">
        <v>206</v>
      </c>
      <c r="I118" s="36" t="s">
        <v>7</v>
      </c>
      <c r="J118" s="36" t="s">
        <v>166</v>
      </c>
      <c r="K118" s="36">
        <v>0</v>
      </c>
      <c r="L118" s="36" t="s">
        <v>200</v>
      </c>
      <c r="M118" s="35"/>
      <c r="N118" s="35" t="s">
        <v>252</v>
      </c>
      <c r="O118" s="35" t="s">
        <v>179</v>
      </c>
      <c r="P118" s="35" t="s">
        <v>162</v>
      </c>
      <c r="Q118" s="105" t="s">
        <v>1085</v>
      </c>
      <c r="R118" s="35"/>
    </row>
    <row r="119" spans="1:18" x14ac:dyDescent="0.25">
      <c r="A119" s="35" t="s">
        <v>1006</v>
      </c>
      <c r="B119" s="36">
        <v>5</v>
      </c>
      <c r="C119" s="74">
        <f t="shared" si="1"/>
        <v>5</v>
      </c>
      <c r="D119" s="75" t="s">
        <v>1003</v>
      </c>
      <c r="E119" s="36" t="s">
        <v>173</v>
      </c>
      <c r="F119" s="36">
        <v>3</v>
      </c>
      <c r="G119" s="40" t="s">
        <v>159</v>
      </c>
      <c r="H119" s="36" t="s">
        <v>206</v>
      </c>
      <c r="I119" s="36" t="s">
        <v>7</v>
      </c>
      <c r="J119" s="36" t="s">
        <v>166</v>
      </c>
      <c r="K119" s="36" t="s">
        <v>171</v>
      </c>
      <c r="L119" s="36" t="s">
        <v>168</v>
      </c>
      <c r="M119" s="35"/>
      <c r="N119" s="35" t="s">
        <v>190</v>
      </c>
      <c r="O119" s="35" t="s">
        <v>179</v>
      </c>
      <c r="P119" s="35" t="s">
        <v>169</v>
      </c>
      <c r="Q119" s="105" t="s">
        <v>1085</v>
      </c>
      <c r="R119" s="35"/>
    </row>
    <row r="120" spans="1:18" x14ac:dyDescent="0.25">
      <c r="A120" s="35" t="s">
        <v>1007</v>
      </c>
      <c r="B120" s="36">
        <v>4</v>
      </c>
      <c r="C120" s="74">
        <f t="shared" si="1"/>
        <v>3</v>
      </c>
      <c r="D120" s="75" t="s">
        <v>1003</v>
      </c>
      <c r="E120" s="36" t="s">
        <v>173</v>
      </c>
      <c r="F120" s="36">
        <v>3</v>
      </c>
      <c r="G120" s="40" t="s">
        <v>347</v>
      </c>
      <c r="H120" s="36" t="s">
        <v>206</v>
      </c>
      <c r="I120" s="36" t="s">
        <v>8</v>
      </c>
      <c r="J120" s="36" t="s">
        <v>166</v>
      </c>
      <c r="K120" s="36" t="s">
        <v>177</v>
      </c>
      <c r="L120" s="36" t="s">
        <v>168</v>
      </c>
      <c r="M120" s="35"/>
      <c r="N120" s="35" t="s">
        <v>190</v>
      </c>
      <c r="O120" s="35" t="s">
        <v>180</v>
      </c>
      <c r="P120" s="35" t="s">
        <v>163</v>
      </c>
      <c r="Q120" s="105" t="s">
        <v>1085</v>
      </c>
      <c r="R120" s="35"/>
    </row>
    <row r="121" spans="1:18" x14ac:dyDescent="0.25">
      <c r="A121" s="35" t="s">
        <v>1008</v>
      </c>
      <c r="B121" s="36">
        <v>2</v>
      </c>
      <c r="C121" s="74">
        <f t="shared" si="1"/>
        <v>1</v>
      </c>
      <c r="D121" s="75" t="s">
        <v>1003</v>
      </c>
      <c r="E121" s="36" t="s">
        <v>173</v>
      </c>
      <c r="F121" s="36">
        <v>2</v>
      </c>
      <c r="G121" s="40" t="s">
        <v>347</v>
      </c>
      <c r="H121" s="36" t="s">
        <v>206</v>
      </c>
      <c r="I121" s="36" t="s">
        <v>8</v>
      </c>
      <c r="J121" s="36" t="s">
        <v>166</v>
      </c>
      <c r="K121" s="36" t="s">
        <v>177</v>
      </c>
      <c r="L121" s="36" t="s">
        <v>168</v>
      </c>
      <c r="M121" s="35"/>
      <c r="N121" s="35" t="s">
        <v>190</v>
      </c>
      <c r="O121" s="35" t="s">
        <v>179</v>
      </c>
      <c r="P121" s="35" t="s">
        <v>163</v>
      </c>
      <c r="Q121" s="105" t="s">
        <v>1085</v>
      </c>
      <c r="R121" s="35"/>
    </row>
    <row r="122" spans="1:18" x14ac:dyDescent="0.25">
      <c r="A122" s="35" t="s">
        <v>1009</v>
      </c>
      <c r="B122" s="36">
        <v>4</v>
      </c>
      <c r="C122" s="74">
        <f t="shared" si="1"/>
        <v>3</v>
      </c>
      <c r="D122" s="75" t="s">
        <v>1003</v>
      </c>
      <c r="E122" s="36" t="s">
        <v>173</v>
      </c>
      <c r="F122" s="36">
        <v>3</v>
      </c>
      <c r="G122" s="40" t="s">
        <v>347</v>
      </c>
      <c r="H122" s="36" t="s">
        <v>206</v>
      </c>
      <c r="I122" s="36" t="s">
        <v>8</v>
      </c>
      <c r="J122" s="36" t="s">
        <v>166</v>
      </c>
      <c r="K122" s="36" t="s">
        <v>177</v>
      </c>
      <c r="L122" s="36" t="s">
        <v>168</v>
      </c>
      <c r="M122" s="35"/>
      <c r="N122" s="35" t="s">
        <v>190</v>
      </c>
      <c r="O122" s="35" t="s">
        <v>180</v>
      </c>
      <c r="P122" s="35" t="s">
        <v>163</v>
      </c>
      <c r="Q122" s="105" t="s">
        <v>1085</v>
      </c>
      <c r="R122" s="35"/>
    </row>
    <row r="123" spans="1:18" x14ac:dyDescent="0.25">
      <c r="A123" s="35" t="s">
        <v>1010</v>
      </c>
      <c r="B123" s="36">
        <v>2</v>
      </c>
      <c r="C123" s="74">
        <f t="shared" si="1"/>
        <v>1</v>
      </c>
      <c r="D123" s="75" t="s">
        <v>1003</v>
      </c>
      <c r="E123" s="36" t="s">
        <v>173</v>
      </c>
      <c r="F123" s="36">
        <v>1</v>
      </c>
      <c r="G123" s="40" t="s">
        <v>347</v>
      </c>
      <c r="H123" s="36" t="s">
        <v>206</v>
      </c>
      <c r="I123" s="36" t="s">
        <v>8</v>
      </c>
      <c r="J123" s="36" t="s">
        <v>166</v>
      </c>
      <c r="K123" s="36" t="s">
        <v>177</v>
      </c>
      <c r="L123" s="36" t="s">
        <v>168</v>
      </c>
      <c r="M123" s="35"/>
      <c r="N123" s="35" t="s">
        <v>190</v>
      </c>
      <c r="O123" s="35" t="s">
        <v>179</v>
      </c>
      <c r="P123" s="35" t="s">
        <v>162</v>
      </c>
      <c r="Q123" s="105" t="s">
        <v>1085</v>
      </c>
      <c r="R123" s="35"/>
    </row>
    <row r="124" spans="1:18" x14ac:dyDescent="0.25">
      <c r="A124" s="35" t="s">
        <v>1011</v>
      </c>
      <c r="B124" s="36">
        <v>2</v>
      </c>
      <c r="C124" s="74">
        <f t="shared" si="1"/>
        <v>1</v>
      </c>
      <c r="D124" s="75" t="s">
        <v>1003</v>
      </c>
      <c r="E124" s="36" t="s">
        <v>173</v>
      </c>
      <c r="F124" s="36">
        <v>2</v>
      </c>
      <c r="G124" s="40" t="s">
        <v>347</v>
      </c>
      <c r="H124" s="36" t="s">
        <v>206</v>
      </c>
      <c r="I124" s="36" t="s">
        <v>8</v>
      </c>
      <c r="J124" s="36" t="s">
        <v>166</v>
      </c>
      <c r="K124" s="36" t="s">
        <v>177</v>
      </c>
      <c r="L124" s="36" t="s">
        <v>168</v>
      </c>
      <c r="M124" s="35"/>
      <c r="N124" s="35" t="s">
        <v>190</v>
      </c>
      <c r="O124" s="35" t="s">
        <v>179</v>
      </c>
      <c r="P124" s="35" t="s">
        <v>192</v>
      </c>
      <c r="Q124" s="105" t="s">
        <v>1085</v>
      </c>
      <c r="R124" s="35"/>
    </row>
    <row r="125" spans="1:18" x14ac:dyDescent="0.25">
      <c r="A125" s="35" t="s">
        <v>1012</v>
      </c>
      <c r="B125" s="36">
        <v>2</v>
      </c>
      <c r="C125" s="74">
        <f t="shared" si="1"/>
        <v>1</v>
      </c>
      <c r="D125" s="75" t="s">
        <v>1003</v>
      </c>
      <c r="E125" s="36" t="s">
        <v>173</v>
      </c>
      <c r="F125" s="36">
        <v>2</v>
      </c>
      <c r="G125" s="40" t="s">
        <v>347</v>
      </c>
      <c r="H125" s="36" t="s">
        <v>206</v>
      </c>
      <c r="I125" s="36" t="s">
        <v>8</v>
      </c>
      <c r="J125" s="36" t="s">
        <v>166</v>
      </c>
      <c r="K125" s="36" t="s">
        <v>177</v>
      </c>
      <c r="L125" s="36" t="s">
        <v>168</v>
      </c>
      <c r="M125" s="35"/>
      <c r="N125" s="35" t="s">
        <v>190</v>
      </c>
      <c r="O125" s="35" t="s">
        <v>179</v>
      </c>
      <c r="P125" s="35" t="s">
        <v>162</v>
      </c>
      <c r="Q125" s="105" t="s">
        <v>1085</v>
      </c>
      <c r="R125" s="35"/>
    </row>
    <row r="126" spans="1:18" x14ac:dyDescent="0.25">
      <c r="A126" s="35" t="s">
        <v>1013</v>
      </c>
      <c r="B126" s="36">
        <v>3</v>
      </c>
      <c r="C126" s="74">
        <f t="shared" ref="C126:C184" si="2">IF(OR(B126=1,B126=2),1,IF(B126=3,2,IF(B126=4,3,IF(B126=5,5,IF(B126=6,10,IF(B126=7,15,IF(B126=8,20,IF(B126=9,30,IF(B126=10,40,IF(B126=11,60,90))))))))))</f>
        <v>2</v>
      </c>
      <c r="D126" s="75" t="s">
        <v>1003</v>
      </c>
      <c r="E126" s="36" t="s">
        <v>173</v>
      </c>
      <c r="F126" s="36">
        <v>2</v>
      </c>
      <c r="G126" s="40" t="s">
        <v>347</v>
      </c>
      <c r="H126" s="36" t="s">
        <v>206</v>
      </c>
      <c r="I126" s="36" t="s">
        <v>8</v>
      </c>
      <c r="J126" s="36" t="s">
        <v>166</v>
      </c>
      <c r="K126" s="36" t="s">
        <v>177</v>
      </c>
      <c r="L126" s="36" t="s">
        <v>168</v>
      </c>
      <c r="M126" s="35"/>
      <c r="N126" s="35" t="s">
        <v>190</v>
      </c>
      <c r="O126" s="35" t="s">
        <v>162</v>
      </c>
      <c r="P126" s="35" t="s">
        <v>162</v>
      </c>
      <c r="Q126" s="105" t="s">
        <v>1085</v>
      </c>
      <c r="R126" s="35"/>
    </row>
    <row r="127" spans="1:18" x14ac:dyDescent="0.25">
      <c r="A127" s="35" t="s">
        <v>1014</v>
      </c>
      <c r="B127" s="36">
        <v>3</v>
      </c>
      <c r="C127" s="74">
        <f t="shared" si="2"/>
        <v>2</v>
      </c>
      <c r="D127" s="75" t="s">
        <v>1003</v>
      </c>
      <c r="E127" s="36" t="s">
        <v>173</v>
      </c>
      <c r="F127" s="36">
        <v>3</v>
      </c>
      <c r="G127" s="40" t="s">
        <v>159</v>
      </c>
      <c r="H127" s="36" t="s">
        <v>206</v>
      </c>
      <c r="I127" s="36" t="s">
        <v>8</v>
      </c>
      <c r="J127" s="36" t="s">
        <v>166</v>
      </c>
      <c r="K127" s="36">
        <v>0</v>
      </c>
      <c r="L127" s="36" t="s">
        <v>168</v>
      </c>
      <c r="M127" s="35"/>
      <c r="N127" s="35" t="s">
        <v>222</v>
      </c>
      <c r="O127" s="35" t="s">
        <v>179</v>
      </c>
      <c r="P127" s="35" t="s">
        <v>162</v>
      </c>
      <c r="Q127" s="105" t="s">
        <v>1085</v>
      </c>
      <c r="R127" s="105"/>
    </row>
    <row r="128" spans="1:18" x14ac:dyDescent="0.25">
      <c r="A128" s="35" t="s">
        <v>1015</v>
      </c>
      <c r="B128" s="36">
        <v>7</v>
      </c>
      <c r="C128" s="74">
        <f t="shared" si="2"/>
        <v>15</v>
      </c>
      <c r="D128" s="75" t="s">
        <v>1003</v>
      </c>
      <c r="E128" s="36" t="s">
        <v>173</v>
      </c>
      <c r="F128" s="36">
        <v>5</v>
      </c>
      <c r="G128" s="40" t="s">
        <v>159</v>
      </c>
      <c r="H128" s="36" t="s">
        <v>206</v>
      </c>
      <c r="I128" s="36" t="s">
        <v>8</v>
      </c>
      <c r="J128" s="36" t="s">
        <v>166</v>
      </c>
      <c r="K128" s="36" t="s">
        <v>1016</v>
      </c>
      <c r="L128" s="36" t="s">
        <v>168</v>
      </c>
      <c r="M128" s="35"/>
      <c r="N128" s="35" t="s">
        <v>190</v>
      </c>
      <c r="O128" s="35" t="s">
        <v>179</v>
      </c>
      <c r="P128" s="35" t="s">
        <v>162</v>
      </c>
      <c r="Q128" s="105" t="s">
        <v>1085</v>
      </c>
      <c r="R128" s="35"/>
    </row>
    <row r="129" spans="1:18" x14ac:dyDescent="0.25">
      <c r="A129" s="35" t="s">
        <v>1017</v>
      </c>
      <c r="B129" s="36">
        <v>1</v>
      </c>
      <c r="C129" s="74">
        <f t="shared" si="2"/>
        <v>1</v>
      </c>
      <c r="D129" s="75" t="s">
        <v>1003</v>
      </c>
      <c r="E129" s="36" t="s">
        <v>173</v>
      </c>
      <c r="F129" s="36">
        <v>1</v>
      </c>
      <c r="G129" s="40" t="s">
        <v>347</v>
      </c>
      <c r="H129" s="36" t="s">
        <v>194</v>
      </c>
      <c r="I129" s="36" t="s">
        <v>175</v>
      </c>
      <c r="J129" s="36" t="s">
        <v>1018</v>
      </c>
      <c r="K129" s="36">
        <v>0</v>
      </c>
      <c r="L129" s="36" t="s">
        <v>168</v>
      </c>
      <c r="M129" s="35"/>
      <c r="N129" s="35" t="s">
        <v>185</v>
      </c>
      <c r="O129" s="35" t="s">
        <v>179</v>
      </c>
      <c r="P129" s="35" t="s">
        <v>191</v>
      </c>
      <c r="Q129" s="105" t="s">
        <v>1085</v>
      </c>
      <c r="R129" s="35"/>
    </row>
    <row r="130" spans="1:18" x14ac:dyDescent="0.25">
      <c r="A130" s="35" t="s">
        <v>1019</v>
      </c>
      <c r="B130" s="36">
        <v>4</v>
      </c>
      <c r="C130" s="74">
        <f t="shared" si="2"/>
        <v>3</v>
      </c>
      <c r="D130" s="75" t="s">
        <v>1003</v>
      </c>
      <c r="E130" s="36" t="s">
        <v>173</v>
      </c>
      <c r="F130" s="36">
        <v>4</v>
      </c>
      <c r="G130" s="40" t="s">
        <v>205</v>
      </c>
      <c r="H130" s="36" t="s">
        <v>206</v>
      </c>
      <c r="I130" s="36" t="s">
        <v>8</v>
      </c>
      <c r="J130" s="36" t="s">
        <v>166</v>
      </c>
      <c r="K130" s="36">
        <v>0</v>
      </c>
      <c r="L130" s="36" t="s">
        <v>160</v>
      </c>
      <c r="M130" s="35"/>
      <c r="N130" s="35" t="s">
        <v>185</v>
      </c>
      <c r="O130" s="35" t="s">
        <v>235</v>
      </c>
      <c r="P130" s="35" t="s">
        <v>191</v>
      </c>
      <c r="Q130" s="105" t="s">
        <v>1085</v>
      </c>
      <c r="R130" s="35"/>
    </row>
    <row r="131" spans="1:18" x14ac:dyDescent="0.25">
      <c r="A131" s="35" t="s">
        <v>1020</v>
      </c>
      <c r="B131" s="36">
        <v>3</v>
      </c>
      <c r="C131" s="74">
        <f t="shared" si="2"/>
        <v>2</v>
      </c>
      <c r="D131" s="75" t="s">
        <v>1003</v>
      </c>
      <c r="E131" s="36" t="s">
        <v>173</v>
      </c>
      <c r="F131" s="36">
        <v>1</v>
      </c>
      <c r="G131" s="40" t="s">
        <v>205</v>
      </c>
      <c r="H131" s="36" t="s">
        <v>206</v>
      </c>
      <c r="I131" s="36" t="s">
        <v>175</v>
      </c>
      <c r="J131" s="36" t="s">
        <v>176</v>
      </c>
      <c r="K131" s="36">
        <v>0</v>
      </c>
      <c r="L131" s="36" t="s">
        <v>168</v>
      </c>
      <c r="M131" s="35"/>
      <c r="N131" s="35" t="s">
        <v>252</v>
      </c>
      <c r="O131" s="35" t="s">
        <v>179</v>
      </c>
      <c r="P131" s="35" t="s">
        <v>191</v>
      </c>
      <c r="Q131" s="105" t="s">
        <v>1085</v>
      </c>
      <c r="R131" s="35"/>
    </row>
    <row r="132" spans="1:18" x14ac:dyDescent="0.25">
      <c r="A132" s="35" t="s">
        <v>1021</v>
      </c>
      <c r="B132" s="36">
        <v>4</v>
      </c>
      <c r="C132" s="74">
        <f t="shared" si="2"/>
        <v>3</v>
      </c>
      <c r="D132" s="75" t="s">
        <v>1003</v>
      </c>
      <c r="E132" s="36" t="s">
        <v>173</v>
      </c>
      <c r="F132" s="36">
        <v>2</v>
      </c>
      <c r="G132" s="40" t="s">
        <v>159</v>
      </c>
      <c r="H132" s="36" t="s">
        <v>206</v>
      </c>
      <c r="I132" s="36" t="s">
        <v>8</v>
      </c>
      <c r="J132" s="36" t="s">
        <v>166</v>
      </c>
      <c r="K132" s="36" t="s">
        <v>171</v>
      </c>
      <c r="L132" s="36" t="s">
        <v>168</v>
      </c>
      <c r="M132" s="35"/>
      <c r="N132" s="35" t="s">
        <v>190</v>
      </c>
      <c r="O132" s="35" t="s">
        <v>179</v>
      </c>
      <c r="P132" s="35" t="s">
        <v>163</v>
      </c>
      <c r="Q132" s="105" t="s">
        <v>1085</v>
      </c>
      <c r="R132" s="35"/>
    </row>
    <row r="133" spans="1:18" x14ac:dyDescent="0.25">
      <c r="A133" s="35" t="s">
        <v>622</v>
      </c>
      <c r="B133" s="36">
        <v>4</v>
      </c>
      <c r="C133" s="74">
        <f t="shared" si="2"/>
        <v>3</v>
      </c>
      <c r="D133" s="75" t="s">
        <v>1003</v>
      </c>
      <c r="E133" s="36" t="s">
        <v>173</v>
      </c>
      <c r="F133" s="36">
        <v>2</v>
      </c>
      <c r="G133" s="40" t="s">
        <v>159</v>
      </c>
      <c r="H133" s="36" t="s">
        <v>206</v>
      </c>
      <c r="I133" s="36" t="s">
        <v>8</v>
      </c>
      <c r="J133" s="36" t="s">
        <v>166</v>
      </c>
      <c r="K133" s="36">
        <v>0</v>
      </c>
      <c r="L133" s="36" t="s">
        <v>200</v>
      </c>
      <c r="M133" s="35"/>
      <c r="N133" s="35" t="s">
        <v>185</v>
      </c>
      <c r="O133" s="35" t="s">
        <v>235</v>
      </c>
      <c r="P133" s="35" t="s">
        <v>191</v>
      </c>
      <c r="Q133" s="105" t="s">
        <v>1085</v>
      </c>
      <c r="R133" s="35"/>
    </row>
    <row r="134" spans="1:18" x14ac:dyDescent="0.25">
      <c r="A134" s="35" t="s">
        <v>1022</v>
      </c>
      <c r="B134" s="36">
        <v>3</v>
      </c>
      <c r="C134" s="74">
        <f t="shared" si="2"/>
        <v>2</v>
      </c>
      <c r="D134" s="75" t="s">
        <v>1003</v>
      </c>
      <c r="E134" s="36" t="s">
        <v>173</v>
      </c>
      <c r="F134" s="36">
        <v>2</v>
      </c>
      <c r="G134" s="40" t="s">
        <v>347</v>
      </c>
      <c r="H134" s="36" t="s">
        <v>206</v>
      </c>
      <c r="I134" s="36" t="s">
        <v>7</v>
      </c>
      <c r="J134" s="36" t="s">
        <v>166</v>
      </c>
      <c r="K134" s="36" t="s">
        <v>177</v>
      </c>
      <c r="L134" s="36" t="s">
        <v>168</v>
      </c>
      <c r="M134" s="35"/>
      <c r="N134" s="35" t="s">
        <v>190</v>
      </c>
      <c r="O134" s="35" t="s">
        <v>179</v>
      </c>
      <c r="P134" s="35" t="s">
        <v>162</v>
      </c>
      <c r="Q134" s="105" t="s">
        <v>1085</v>
      </c>
      <c r="R134" s="35"/>
    </row>
    <row r="135" spans="1:18" x14ac:dyDescent="0.25">
      <c r="A135" s="35" t="s">
        <v>1023</v>
      </c>
      <c r="B135" s="36">
        <v>7</v>
      </c>
      <c r="C135" s="74">
        <f t="shared" si="2"/>
        <v>15</v>
      </c>
      <c r="D135" s="75" t="s">
        <v>1003</v>
      </c>
      <c r="E135" s="36" t="s">
        <v>173</v>
      </c>
      <c r="F135" s="36">
        <v>3</v>
      </c>
      <c r="G135" s="40" t="s">
        <v>177</v>
      </c>
      <c r="H135" s="36" t="s">
        <v>206</v>
      </c>
      <c r="I135" s="36" t="s">
        <v>8</v>
      </c>
      <c r="J135" s="36" t="s">
        <v>166</v>
      </c>
      <c r="K135" s="36">
        <v>0</v>
      </c>
      <c r="L135" s="36" t="s">
        <v>168</v>
      </c>
      <c r="M135" s="35"/>
      <c r="N135" s="35" t="s">
        <v>252</v>
      </c>
      <c r="O135" s="35" t="s">
        <v>179</v>
      </c>
      <c r="P135" s="35" t="s">
        <v>191</v>
      </c>
      <c r="Q135" s="105" t="s">
        <v>1085</v>
      </c>
      <c r="R135" s="35"/>
    </row>
    <row r="136" spans="1:18" x14ac:dyDescent="0.25">
      <c r="A136" s="35" t="s">
        <v>1024</v>
      </c>
      <c r="B136" s="36">
        <v>2</v>
      </c>
      <c r="C136" s="74">
        <f t="shared" si="2"/>
        <v>1</v>
      </c>
      <c r="D136" s="75" t="s">
        <v>1003</v>
      </c>
      <c r="E136" s="36" t="s">
        <v>173</v>
      </c>
      <c r="F136" s="36">
        <v>2</v>
      </c>
      <c r="G136" s="40" t="s">
        <v>347</v>
      </c>
      <c r="H136" s="36" t="s">
        <v>206</v>
      </c>
      <c r="I136" s="36" t="s">
        <v>8</v>
      </c>
      <c r="J136" s="36" t="s">
        <v>166</v>
      </c>
      <c r="K136" s="36">
        <v>0</v>
      </c>
      <c r="L136" s="36" t="s">
        <v>168</v>
      </c>
      <c r="M136" s="35"/>
      <c r="N136" s="35" t="s">
        <v>185</v>
      </c>
      <c r="O136" s="35" t="s">
        <v>179</v>
      </c>
      <c r="P136" s="35" t="s">
        <v>179</v>
      </c>
      <c r="Q136" s="105" t="s">
        <v>1085</v>
      </c>
      <c r="R136" s="35"/>
    </row>
    <row r="137" spans="1:18" x14ac:dyDescent="0.25">
      <c r="A137" s="35" t="s">
        <v>638</v>
      </c>
      <c r="B137" s="36">
        <v>4</v>
      </c>
      <c r="C137" s="74">
        <f t="shared" si="2"/>
        <v>3</v>
      </c>
      <c r="D137" s="75" t="s">
        <v>1003</v>
      </c>
      <c r="E137" s="36" t="s">
        <v>154</v>
      </c>
      <c r="F137" s="36">
        <v>2</v>
      </c>
      <c r="G137" s="40" t="s">
        <v>159</v>
      </c>
      <c r="H137" s="36" t="s">
        <v>206</v>
      </c>
      <c r="I137" s="36" t="s">
        <v>7</v>
      </c>
      <c r="J137" s="36" t="s">
        <v>166</v>
      </c>
      <c r="K137" s="36">
        <v>0</v>
      </c>
      <c r="L137" s="36" t="s">
        <v>200</v>
      </c>
      <c r="M137" s="35"/>
      <c r="N137" s="35" t="s">
        <v>190</v>
      </c>
      <c r="O137" s="35" t="s">
        <v>235</v>
      </c>
      <c r="P137" s="35" t="s">
        <v>169</v>
      </c>
      <c r="Q137" s="105" t="s">
        <v>1085</v>
      </c>
      <c r="R137" s="35"/>
    </row>
    <row r="138" spans="1:18" x14ac:dyDescent="0.25">
      <c r="A138" s="35" t="s">
        <v>1025</v>
      </c>
      <c r="B138" s="36">
        <v>4</v>
      </c>
      <c r="C138" s="74">
        <f t="shared" si="2"/>
        <v>3</v>
      </c>
      <c r="D138" s="75" t="s">
        <v>1003</v>
      </c>
      <c r="E138" s="36" t="s">
        <v>173</v>
      </c>
      <c r="F138" s="36">
        <v>3</v>
      </c>
      <c r="G138" s="40" t="s">
        <v>347</v>
      </c>
      <c r="H138" s="36" t="s">
        <v>206</v>
      </c>
      <c r="I138" s="36" t="s">
        <v>8</v>
      </c>
      <c r="J138" s="36" t="s">
        <v>166</v>
      </c>
      <c r="K138" s="36">
        <v>0</v>
      </c>
      <c r="L138" s="36" t="s">
        <v>168</v>
      </c>
      <c r="M138" s="35"/>
      <c r="N138" s="35" t="s">
        <v>190</v>
      </c>
      <c r="O138" s="35" t="s">
        <v>179</v>
      </c>
      <c r="P138" s="35" t="s">
        <v>192</v>
      </c>
      <c r="Q138" s="105" t="s">
        <v>1085</v>
      </c>
      <c r="R138" s="35"/>
    </row>
    <row r="139" spans="1:18" x14ac:dyDescent="0.25">
      <c r="A139" s="35" t="s">
        <v>1026</v>
      </c>
      <c r="B139" s="36">
        <v>6</v>
      </c>
      <c r="C139" s="74">
        <f t="shared" si="2"/>
        <v>10</v>
      </c>
      <c r="D139" s="75" t="s">
        <v>1003</v>
      </c>
      <c r="E139" s="36" t="s">
        <v>173</v>
      </c>
      <c r="F139" s="36">
        <v>3</v>
      </c>
      <c r="G139" s="40" t="s">
        <v>347</v>
      </c>
      <c r="H139" s="36" t="s">
        <v>206</v>
      </c>
      <c r="I139" s="36" t="s">
        <v>8</v>
      </c>
      <c r="J139" s="36" t="s">
        <v>166</v>
      </c>
      <c r="K139" s="36" t="s">
        <v>177</v>
      </c>
      <c r="L139" s="36" t="s">
        <v>168</v>
      </c>
      <c r="M139" s="35"/>
      <c r="N139" s="35" t="s">
        <v>190</v>
      </c>
      <c r="O139" s="35" t="s">
        <v>179</v>
      </c>
      <c r="P139" s="35" t="s">
        <v>192</v>
      </c>
      <c r="Q139" s="105" t="s">
        <v>1085</v>
      </c>
      <c r="R139" s="35"/>
    </row>
    <row r="140" spans="1:18" x14ac:dyDescent="0.25">
      <c r="A140" s="35" t="s">
        <v>1027</v>
      </c>
      <c r="B140" s="36">
        <v>2</v>
      </c>
      <c r="C140" s="74">
        <f t="shared" si="2"/>
        <v>1</v>
      </c>
      <c r="D140" s="75" t="s">
        <v>1003</v>
      </c>
      <c r="E140" s="36" t="s">
        <v>173</v>
      </c>
      <c r="F140" s="36">
        <v>1</v>
      </c>
      <c r="G140" s="40" t="s">
        <v>347</v>
      </c>
      <c r="H140" s="36" t="s">
        <v>206</v>
      </c>
      <c r="I140" s="36" t="s">
        <v>8</v>
      </c>
      <c r="J140" s="36" t="s">
        <v>166</v>
      </c>
      <c r="K140" s="36" t="s">
        <v>177</v>
      </c>
      <c r="L140" s="36" t="s">
        <v>168</v>
      </c>
      <c r="M140" s="35"/>
      <c r="N140" s="35" t="s">
        <v>190</v>
      </c>
      <c r="O140" s="35" t="s">
        <v>179</v>
      </c>
      <c r="P140" s="35" t="s">
        <v>192</v>
      </c>
      <c r="Q140" s="105" t="s">
        <v>1085</v>
      </c>
      <c r="R140" s="35"/>
    </row>
    <row r="141" spans="1:18" x14ac:dyDescent="0.25">
      <c r="A141" s="35" t="s">
        <v>1028</v>
      </c>
      <c r="B141" s="36">
        <v>5</v>
      </c>
      <c r="C141" s="74">
        <f t="shared" si="2"/>
        <v>5</v>
      </c>
      <c r="D141" s="75" t="s">
        <v>1003</v>
      </c>
      <c r="E141" s="36" t="s">
        <v>173</v>
      </c>
      <c r="F141" s="36">
        <v>3</v>
      </c>
      <c r="G141" s="40" t="s">
        <v>159</v>
      </c>
      <c r="H141" s="36" t="s">
        <v>206</v>
      </c>
      <c r="I141" s="36" t="s">
        <v>8</v>
      </c>
      <c r="J141" s="36" t="s">
        <v>166</v>
      </c>
      <c r="K141" s="36" t="s">
        <v>270</v>
      </c>
      <c r="L141" s="36" t="s">
        <v>168</v>
      </c>
      <c r="M141" s="35"/>
      <c r="N141" s="35" t="s">
        <v>208</v>
      </c>
      <c r="O141" s="35" t="s">
        <v>179</v>
      </c>
      <c r="P141" s="35" t="s">
        <v>162</v>
      </c>
      <c r="Q141" s="105" t="s">
        <v>1085</v>
      </c>
      <c r="R141" s="35"/>
    </row>
    <row r="142" spans="1:18" x14ac:dyDescent="0.25">
      <c r="A142" s="35" t="s">
        <v>1029</v>
      </c>
      <c r="B142" s="36">
        <v>3</v>
      </c>
      <c r="C142" s="74">
        <f t="shared" si="2"/>
        <v>2</v>
      </c>
      <c r="D142" s="75" t="s">
        <v>1003</v>
      </c>
      <c r="E142" s="36" t="s">
        <v>173</v>
      </c>
      <c r="F142" s="36">
        <v>1</v>
      </c>
      <c r="G142" s="40" t="s">
        <v>159</v>
      </c>
      <c r="H142" s="36" t="s">
        <v>206</v>
      </c>
      <c r="I142" s="36" t="s">
        <v>8</v>
      </c>
      <c r="J142" s="36" t="s">
        <v>166</v>
      </c>
      <c r="K142" s="36">
        <v>0</v>
      </c>
      <c r="L142" s="36" t="s">
        <v>160</v>
      </c>
      <c r="M142" s="35"/>
      <c r="N142" s="35" t="s">
        <v>252</v>
      </c>
      <c r="O142" s="35" t="s">
        <v>235</v>
      </c>
      <c r="P142" s="35" t="s">
        <v>191</v>
      </c>
      <c r="Q142" s="105" t="s">
        <v>1085</v>
      </c>
      <c r="R142" s="35"/>
    </row>
    <row r="143" spans="1:18" x14ac:dyDescent="0.25">
      <c r="A143" s="35" t="s">
        <v>1030</v>
      </c>
      <c r="B143" s="36">
        <v>12</v>
      </c>
      <c r="C143" s="74">
        <f t="shared" si="2"/>
        <v>90</v>
      </c>
      <c r="D143" s="75" t="s">
        <v>1003</v>
      </c>
      <c r="E143" s="36" t="s">
        <v>173</v>
      </c>
      <c r="F143" s="36" t="s">
        <v>534</v>
      </c>
      <c r="G143" s="40" t="s">
        <v>171</v>
      </c>
      <c r="H143" s="36" t="s">
        <v>206</v>
      </c>
      <c r="I143" s="36" t="s">
        <v>8</v>
      </c>
      <c r="J143" s="36" t="s">
        <v>166</v>
      </c>
      <c r="K143" s="36">
        <v>0</v>
      </c>
      <c r="L143" s="36" t="s">
        <v>160</v>
      </c>
      <c r="M143" s="35"/>
      <c r="N143" s="35" t="s">
        <v>190</v>
      </c>
      <c r="O143" s="35" t="s">
        <v>235</v>
      </c>
      <c r="P143" s="35" t="s">
        <v>192</v>
      </c>
      <c r="Q143" s="105" t="s">
        <v>1086</v>
      </c>
      <c r="R143" s="35"/>
    </row>
    <row r="144" spans="1:18" x14ac:dyDescent="0.25">
      <c r="A144" s="35" t="s">
        <v>1031</v>
      </c>
      <c r="B144" s="36">
        <v>12</v>
      </c>
      <c r="C144" s="74">
        <f t="shared" si="2"/>
        <v>90</v>
      </c>
      <c r="D144" s="75" t="s">
        <v>1003</v>
      </c>
      <c r="E144" s="36" t="s">
        <v>173</v>
      </c>
      <c r="F144" s="40" t="s">
        <v>605</v>
      </c>
      <c r="G144" s="40" t="s">
        <v>177</v>
      </c>
      <c r="H144" s="36" t="s">
        <v>206</v>
      </c>
      <c r="I144" s="36" t="s">
        <v>8</v>
      </c>
      <c r="J144" s="36" t="s">
        <v>166</v>
      </c>
      <c r="K144" s="36">
        <v>0</v>
      </c>
      <c r="L144" s="36" t="s">
        <v>168</v>
      </c>
      <c r="M144" s="35"/>
      <c r="N144" s="35" t="s">
        <v>208</v>
      </c>
      <c r="O144" s="35" t="s">
        <v>179</v>
      </c>
      <c r="P144" s="35" t="s">
        <v>162</v>
      </c>
      <c r="Q144" s="105" t="s">
        <v>1086</v>
      </c>
      <c r="R144" s="35"/>
    </row>
    <row r="145" spans="1:20" x14ac:dyDescent="0.25">
      <c r="A145" s="35" t="s">
        <v>1032</v>
      </c>
      <c r="B145" s="36">
        <v>2</v>
      </c>
      <c r="C145" s="74">
        <f t="shared" si="2"/>
        <v>1</v>
      </c>
      <c r="D145" s="75" t="s">
        <v>1003</v>
      </c>
      <c r="E145" s="36" t="s">
        <v>214</v>
      </c>
      <c r="F145" s="36">
        <v>1</v>
      </c>
      <c r="G145" s="40" t="s">
        <v>205</v>
      </c>
      <c r="H145" s="36" t="s">
        <v>279</v>
      </c>
      <c r="I145" s="36" t="s">
        <v>7</v>
      </c>
      <c r="J145" s="36" t="s">
        <v>166</v>
      </c>
      <c r="K145" s="36">
        <v>0</v>
      </c>
      <c r="L145" s="36" t="s">
        <v>168</v>
      </c>
      <c r="M145" s="35"/>
      <c r="N145" s="35" t="s">
        <v>252</v>
      </c>
      <c r="O145" s="35" t="s">
        <v>179</v>
      </c>
      <c r="P145" s="35" t="s">
        <v>169</v>
      </c>
      <c r="Q145" s="105" t="s">
        <v>1085</v>
      </c>
      <c r="R145" s="35"/>
    </row>
    <row r="146" spans="1:20" x14ac:dyDescent="0.25">
      <c r="A146" s="35" t="s">
        <v>1033</v>
      </c>
      <c r="B146" s="36">
        <v>6</v>
      </c>
      <c r="C146" s="74">
        <f t="shared" si="2"/>
        <v>10</v>
      </c>
      <c r="D146" s="75" t="s">
        <v>1003</v>
      </c>
      <c r="E146" s="36" t="s">
        <v>173</v>
      </c>
      <c r="F146" s="36">
        <v>6</v>
      </c>
      <c r="G146" s="40" t="s">
        <v>1034</v>
      </c>
      <c r="H146" s="36" t="s">
        <v>206</v>
      </c>
      <c r="I146" s="36" t="s">
        <v>8</v>
      </c>
      <c r="J146" s="36" t="s">
        <v>166</v>
      </c>
      <c r="K146" s="36">
        <v>0</v>
      </c>
      <c r="L146" s="36" t="s">
        <v>200</v>
      </c>
      <c r="M146" s="35"/>
      <c r="N146" s="35" t="s">
        <v>222</v>
      </c>
      <c r="O146" s="35" t="s">
        <v>235</v>
      </c>
      <c r="P146" s="35" t="s">
        <v>192</v>
      </c>
      <c r="Q146" s="105" t="s">
        <v>1085</v>
      </c>
      <c r="R146" s="105"/>
    </row>
    <row r="147" spans="1:20" x14ac:dyDescent="0.25">
      <c r="A147" s="35" t="s">
        <v>1035</v>
      </c>
      <c r="B147" s="36">
        <v>4</v>
      </c>
      <c r="C147" s="74">
        <f t="shared" si="2"/>
        <v>3</v>
      </c>
      <c r="D147" s="75" t="s">
        <v>1003</v>
      </c>
      <c r="E147" s="36" t="s">
        <v>173</v>
      </c>
      <c r="F147" s="36">
        <v>4</v>
      </c>
      <c r="G147" s="40" t="s">
        <v>159</v>
      </c>
      <c r="H147" s="36" t="s">
        <v>206</v>
      </c>
      <c r="I147" s="36" t="s">
        <v>8</v>
      </c>
      <c r="J147" s="36" t="s">
        <v>166</v>
      </c>
      <c r="K147" s="36">
        <v>0</v>
      </c>
      <c r="L147" s="36" t="s">
        <v>200</v>
      </c>
      <c r="M147" s="35"/>
      <c r="N147" s="35" t="s">
        <v>222</v>
      </c>
      <c r="O147" s="35" t="s">
        <v>235</v>
      </c>
      <c r="P147" s="35" t="s">
        <v>192</v>
      </c>
      <c r="Q147" s="105" t="s">
        <v>1085</v>
      </c>
      <c r="R147" s="105"/>
    </row>
    <row r="148" spans="1:20" x14ac:dyDescent="0.25">
      <c r="A148" s="35" t="s">
        <v>1036</v>
      </c>
      <c r="B148" s="36">
        <v>10</v>
      </c>
      <c r="C148" s="74">
        <f t="shared" si="2"/>
        <v>40</v>
      </c>
      <c r="D148" s="75" t="s">
        <v>1003</v>
      </c>
      <c r="E148" s="36" t="s">
        <v>173</v>
      </c>
      <c r="F148" s="36">
        <v>8</v>
      </c>
      <c r="G148" s="40" t="s">
        <v>177</v>
      </c>
      <c r="H148" s="36" t="s">
        <v>206</v>
      </c>
      <c r="I148" s="36" t="s">
        <v>8</v>
      </c>
      <c r="J148" s="36" t="s">
        <v>166</v>
      </c>
      <c r="K148" s="36">
        <v>0</v>
      </c>
      <c r="L148" s="36" t="s">
        <v>200</v>
      </c>
      <c r="M148" s="35"/>
      <c r="N148" s="35" t="s">
        <v>222</v>
      </c>
      <c r="O148" s="35" t="s">
        <v>235</v>
      </c>
      <c r="P148" s="35" t="s">
        <v>192</v>
      </c>
      <c r="Q148" s="105" t="s">
        <v>1086</v>
      </c>
      <c r="R148" s="105"/>
    </row>
    <row r="149" spans="1:20" x14ac:dyDescent="0.25">
      <c r="A149" s="35" t="s">
        <v>1037</v>
      </c>
      <c r="B149" s="36">
        <v>1</v>
      </c>
      <c r="C149" s="74">
        <f t="shared" si="2"/>
        <v>1</v>
      </c>
      <c r="D149" s="75" t="s">
        <v>1003</v>
      </c>
      <c r="E149" s="36" t="s">
        <v>173</v>
      </c>
      <c r="F149" s="36">
        <v>1</v>
      </c>
      <c r="G149" s="40" t="s">
        <v>159</v>
      </c>
      <c r="H149" s="36" t="s">
        <v>206</v>
      </c>
      <c r="I149" s="36" t="s">
        <v>8</v>
      </c>
      <c r="J149" s="36" t="s">
        <v>166</v>
      </c>
      <c r="K149" s="36">
        <v>0</v>
      </c>
      <c r="L149" s="36" t="s">
        <v>168</v>
      </c>
      <c r="M149" s="35"/>
      <c r="N149" s="35" t="s">
        <v>252</v>
      </c>
      <c r="O149" s="35" t="s">
        <v>179</v>
      </c>
      <c r="P149" s="35" t="s">
        <v>192</v>
      </c>
      <c r="Q149" s="105" t="s">
        <v>1085</v>
      </c>
      <c r="R149" s="35"/>
    </row>
    <row r="150" spans="1:20" x14ac:dyDescent="0.25">
      <c r="A150" s="62" t="s">
        <v>1060</v>
      </c>
      <c r="B150" s="36">
        <v>9</v>
      </c>
      <c r="C150" s="74">
        <f t="shared" si="2"/>
        <v>30</v>
      </c>
      <c r="D150" s="75" t="s">
        <v>1003</v>
      </c>
      <c r="E150" s="36" t="s">
        <v>173</v>
      </c>
      <c r="F150" s="37">
        <v>6</v>
      </c>
      <c r="G150" s="36" t="s">
        <v>159</v>
      </c>
      <c r="H150" s="37" t="s">
        <v>206</v>
      </c>
      <c r="I150" s="36" t="s">
        <v>8</v>
      </c>
      <c r="J150" s="36" t="s">
        <v>166</v>
      </c>
      <c r="K150" s="36" t="s">
        <v>270</v>
      </c>
      <c r="L150" s="40" t="s">
        <v>168</v>
      </c>
      <c r="M150" s="35"/>
      <c r="N150" s="59" t="s">
        <v>190</v>
      </c>
      <c r="O150" s="59" t="s">
        <v>191</v>
      </c>
      <c r="P150" s="59" t="s">
        <v>192</v>
      </c>
      <c r="Q150" s="105" t="s">
        <v>1086</v>
      </c>
      <c r="R150" s="35"/>
      <c r="S150" s="59"/>
      <c r="T150" s="62"/>
    </row>
    <row r="151" spans="1:20" x14ac:dyDescent="0.25">
      <c r="A151" s="35" t="s">
        <v>181</v>
      </c>
      <c r="B151" s="36">
        <v>12</v>
      </c>
      <c r="C151" s="74">
        <f t="shared" si="2"/>
        <v>90</v>
      </c>
      <c r="D151" s="75" t="s">
        <v>870</v>
      </c>
      <c r="E151" s="36" t="s">
        <v>173</v>
      </c>
      <c r="F151" s="37">
        <v>8</v>
      </c>
      <c r="G151" s="37" t="s">
        <v>156</v>
      </c>
      <c r="H151" s="36" t="s">
        <v>157</v>
      </c>
      <c r="I151" s="36" t="s">
        <v>175</v>
      </c>
      <c r="J151" s="36" t="s">
        <v>183</v>
      </c>
      <c r="K151" s="36" t="s">
        <v>184</v>
      </c>
      <c r="L151" s="36" t="s">
        <v>168</v>
      </c>
      <c r="M151" s="35"/>
      <c r="N151" s="59" t="s">
        <v>185</v>
      </c>
      <c r="O151" s="59" t="s">
        <v>179</v>
      </c>
      <c r="P151" s="59" t="s">
        <v>180</v>
      </c>
      <c r="Q151" s="105" t="s">
        <v>1086</v>
      </c>
      <c r="R151" s="35"/>
    </row>
    <row r="152" spans="1:20" x14ac:dyDescent="0.25">
      <c r="A152" s="35" t="s">
        <v>221</v>
      </c>
      <c r="B152" s="36">
        <v>8</v>
      </c>
      <c r="C152" s="74">
        <f t="shared" si="2"/>
        <v>20</v>
      </c>
      <c r="D152" s="75" t="s">
        <v>870</v>
      </c>
      <c r="E152" s="36" t="s">
        <v>173</v>
      </c>
      <c r="F152" s="37">
        <v>4</v>
      </c>
      <c r="G152" s="37" t="s">
        <v>156</v>
      </c>
      <c r="H152" s="36" t="s">
        <v>5</v>
      </c>
      <c r="I152" s="36" t="s">
        <v>175</v>
      </c>
      <c r="J152" s="36" t="s">
        <v>287</v>
      </c>
      <c r="K152" s="36" t="s">
        <v>205</v>
      </c>
      <c r="L152" s="36" t="s">
        <v>200</v>
      </c>
      <c r="M152" s="35"/>
      <c r="N152" s="59" t="s">
        <v>222</v>
      </c>
      <c r="O152" s="59" t="s">
        <v>162</v>
      </c>
      <c r="P152" s="59" t="s">
        <v>162</v>
      </c>
      <c r="Q152" s="105" t="s">
        <v>1085</v>
      </c>
      <c r="R152" s="35"/>
    </row>
    <row r="153" spans="1:20" x14ac:dyDescent="0.25">
      <c r="A153" s="35" t="s">
        <v>227</v>
      </c>
      <c r="B153" s="36">
        <v>6</v>
      </c>
      <c r="C153" s="74">
        <f t="shared" si="2"/>
        <v>10</v>
      </c>
      <c r="D153" s="75" t="s">
        <v>870</v>
      </c>
      <c r="E153" s="36" t="s">
        <v>173</v>
      </c>
      <c r="F153" s="37">
        <v>2</v>
      </c>
      <c r="G153" s="37" t="s">
        <v>156</v>
      </c>
      <c r="H153" s="36" t="s">
        <v>229</v>
      </c>
      <c r="I153" s="36" t="s">
        <v>175</v>
      </c>
      <c r="J153" s="36" t="s">
        <v>239</v>
      </c>
      <c r="K153" s="36">
        <v>0</v>
      </c>
      <c r="L153" s="36" t="s">
        <v>168</v>
      </c>
      <c r="M153" s="35"/>
      <c r="N153" s="59" t="s">
        <v>222</v>
      </c>
      <c r="O153" s="59" t="s">
        <v>169</v>
      </c>
      <c r="P153" s="59" t="s">
        <v>162</v>
      </c>
      <c r="Q153" s="105" t="s">
        <v>1085</v>
      </c>
      <c r="R153" s="35"/>
    </row>
    <row r="154" spans="1:20" x14ac:dyDescent="0.25">
      <c r="A154" s="35" t="s">
        <v>871</v>
      </c>
      <c r="B154" s="36">
        <v>3</v>
      </c>
      <c r="C154" s="74">
        <f t="shared" si="2"/>
        <v>2</v>
      </c>
      <c r="D154" s="75" t="s">
        <v>870</v>
      </c>
      <c r="E154" s="36" t="s">
        <v>173</v>
      </c>
      <c r="F154" s="37">
        <v>1</v>
      </c>
      <c r="G154" s="37" t="s">
        <v>156</v>
      </c>
      <c r="H154" s="36" t="s">
        <v>157</v>
      </c>
      <c r="I154" s="36" t="s">
        <v>175</v>
      </c>
      <c r="J154" s="36" t="s">
        <v>239</v>
      </c>
      <c r="K154" s="36">
        <v>0</v>
      </c>
      <c r="L154" s="36" t="s">
        <v>168</v>
      </c>
      <c r="M154" s="35"/>
      <c r="N154" s="59" t="s">
        <v>222</v>
      </c>
      <c r="O154" s="59" t="s">
        <v>179</v>
      </c>
      <c r="P154" s="59" t="s">
        <v>179</v>
      </c>
      <c r="Q154" s="105" t="s">
        <v>1085</v>
      </c>
      <c r="R154" s="35"/>
    </row>
    <row r="155" spans="1:20" x14ac:dyDescent="0.25">
      <c r="A155" s="35" t="s">
        <v>242</v>
      </c>
      <c r="B155" s="36">
        <v>6</v>
      </c>
      <c r="C155" s="74">
        <f t="shared" si="2"/>
        <v>10</v>
      </c>
      <c r="D155" s="75" t="s">
        <v>870</v>
      </c>
      <c r="E155" s="36" t="s">
        <v>173</v>
      </c>
      <c r="F155" s="37">
        <v>4</v>
      </c>
      <c r="G155" s="37" t="s">
        <v>156</v>
      </c>
      <c r="H155" s="36" t="s">
        <v>194</v>
      </c>
      <c r="I155" s="36" t="s">
        <v>175</v>
      </c>
      <c r="J155" s="36" t="s">
        <v>5</v>
      </c>
      <c r="K155" s="36" t="s">
        <v>188</v>
      </c>
      <c r="L155" s="36" t="s">
        <v>168</v>
      </c>
      <c r="M155" s="35"/>
      <c r="N155" s="59" t="s">
        <v>222</v>
      </c>
      <c r="O155" s="59" t="s">
        <v>179</v>
      </c>
      <c r="P155" s="59" t="s">
        <v>179</v>
      </c>
      <c r="Q155" s="105" t="s">
        <v>1085</v>
      </c>
      <c r="R155" s="35"/>
    </row>
    <row r="156" spans="1:20" x14ac:dyDescent="0.25">
      <c r="A156" s="35" t="s">
        <v>253</v>
      </c>
      <c r="B156" s="36">
        <v>8</v>
      </c>
      <c r="C156" s="74">
        <f t="shared" si="2"/>
        <v>20</v>
      </c>
      <c r="D156" s="75" t="s">
        <v>870</v>
      </c>
      <c r="E156" s="36" t="s">
        <v>173</v>
      </c>
      <c r="F156" s="37">
        <v>4</v>
      </c>
      <c r="G156" s="37" t="s">
        <v>156</v>
      </c>
      <c r="H156" s="36" t="s">
        <v>224</v>
      </c>
      <c r="I156" s="36" t="s">
        <v>175</v>
      </c>
      <c r="J156" s="36" t="s">
        <v>239</v>
      </c>
      <c r="K156" s="36">
        <v>0</v>
      </c>
      <c r="L156" s="36" t="s">
        <v>168</v>
      </c>
      <c r="M156" s="35"/>
      <c r="N156" s="59" t="s">
        <v>222</v>
      </c>
      <c r="O156" s="59" t="s">
        <v>169</v>
      </c>
      <c r="P156" s="59" t="s">
        <v>162</v>
      </c>
      <c r="Q156" s="105" t="s">
        <v>1085</v>
      </c>
      <c r="R156" s="35"/>
    </row>
    <row r="157" spans="1:20" x14ac:dyDescent="0.25">
      <c r="A157" s="35" t="s">
        <v>295</v>
      </c>
      <c r="B157" s="36">
        <v>6</v>
      </c>
      <c r="C157" s="74">
        <f t="shared" si="2"/>
        <v>10</v>
      </c>
      <c r="D157" s="75" t="s">
        <v>870</v>
      </c>
      <c r="E157" s="36" t="s">
        <v>173</v>
      </c>
      <c r="F157" s="37" t="s">
        <v>296</v>
      </c>
      <c r="G157" s="37" t="s">
        <v>156</v>
      </c>
      <c r="H157" s="36" t="s">
        <v>157</v>
      </c>
      <c r="I157" s="36" t="s">
        <v>8</v>
      </c>
      <c r="J157" s="36" t="s">
        <v>166</v>
      </c>
      <c r="K157" s="36" t="s">
        <v>297</v>
      </c>
      <c r="L157" s="36" t="s">
        <v>200</v>
      </c>
      <c r="M157" s="35"/>
      <c r="N157" s="59" t="s">
        <v>222</v>
      </c>
      <c r="O157" s="59" t="s">
        <v>169</v>
      </c>
      <c r="P157" s="59" t="s">
        <v>179</v>
      </c>
      <c r="Q157" s="105" t="s">
        <v>1085</v>
      </c>
      <c r="R157" s="35"/>
    </row>
    <row r="158" spans="1:20" x14ac:dyDescent="0.25">
      <c r="A158" s="35" t="s">
        <v>299</v>
      </c>
      <c r="B158" s="36">
        <v>1</v>
      </c>
      <c r="C158" s="74">
        <f t="shared" si="2"/>
        <v>1</v>
      </c>
      <c r="D158" s="75" t="s">
        <v>870</v>
      </c>
      <c r="E158" s="36" t="s">
        <v>173</v>
      </c>
      <c r="F158" s="37">
        <v>1</v>
      </c>
      <c r="G158" s="37" t="s">
        <v>156</v>
      </c>
      <c r="H158" s="36" t="s">
        <v>194</v>
      </c>
      <c r="I158" s="36" t="s">
        <v>175</v>
      </c>
      <c r="J158" s="36" t="s">
        <v>195</v>
      </c>
      <c r="K158" s="36" t="s">
        <v>188</v>
      </c>
      <c r="L158" s="36" t="s">
        <v>189</v>
      </c>
      <c r="M158" s="35"/>
      <c r="N158" s="59" t="s">
        <v>222</v>
      </c>
      <c r="O158" s="59" t="s">
        <v>162</v>
      </c>
      <c r="P158" s="59" t="s">
        <v>162</v>
      </c>
      <c r="Q158" s="105" t="s">
        <v>1085</v>
      </c>
      <c r="R158" s="35"/>
    </row>
    <row r="159" spans="1:20" x14ac:dyDescent="0.25">
      <c r="A159" s="35" t="s">
        <v>300</v>
      </c>
      <c r="B159" s="36">
        <v>3</v>
      </c>
      <c r="C159" s="74">
        <f t="shared" si="2"/>
        <v>2</v>
      </c>
      <c r="D159" s="75" t="s">
        <v>870</v>
      </c>
      <c r="E159" s="36" t="s">
        <v>173</v>
      </c>
      <c r="F159" s="37">
        <v>2</v>
      </c>
      <c r="G159" s="37" t="s">
        <v>156</v>
      </c>
      <c r="H159" s="36" t="s">
        <v>224</v>
      </c>
      <c r="I159" s="36" t="s">
        <v>175</v>
      </c>
      <c r="J159" s="36" t="s">
        <v>195</v>
      </c>
      <c r="K159" s="36" t="s">
        <v>184</v>
      </c>
      <c r="L159" s="36" t="s">
        <v>189</v>
      </c>
      <c r="M159" s="35"/>
      <c r="N159" s="59" t="s">
        <v>222</v>
      </c>
      <c r="O159" s="59" t="s">
        <v>162</v>
      </c>
      <c r="P159" s="59" t="s">
        <v>162</v>
      </c>
      <c r="Q159" s="105" t="s">
        <v>1085</v>
      </c>
      <c r="R159" s="35"/>
    </row>
    <row r="160" spans="1:20" x14ac:dyDescent="0.25">
      <c r="A160" s="35" t="s">
        <v>302</v>
      </c>
      <c r="B160" s="36">
        <v>6</v>
      </c>
      <c r="C160" s="74">
        <f t="shared" si="2"/>
        <v>10</v>
      </c>
      <c r="D160" s="75" t="s">
        <v>870</v>
      </c>
      <c r="E160" s="36" t="s">
        <v>173</v>
      </c>
      <c r="F160" s="37">
        <v>3</v>
      </c>
      <c r="G160" s="37" t="s">
        <v>156</v>
      </c>
      <c r="H160" s="36" t="s">
        <v>224</v>
      </c>
      <c r="I160" s="36" t="s">
        <v>175</v>
      </c>
      <c r="J160" s="36" t="s">
        <v>239</v>
      </c>
      <c r="K160" s="36">
        <v>0</v>
      </c>
      <c r="L160" s="36" t="s">
        <v>189</v>
      </c>
      <c r="M160" s="35"/>
      <c r="N160" s="59" t="s">
        <v>222</v>
      </c>
      <c r="O160" s="59" t="s">
        <v>162</v>
      </c>
      <c r="P160" s="59" t="s">
        <v>162</v>
      </c>
      <c r="Q160" s="105" t="s">
        <v>1085</v>
      </c>
      <c r="R160" s="35"/>
    </row>
    <row r="161" spans="1:19" x14ac:dyDescent="0.25">
      <c r="A161" s="35" t="s">
        <v>335</v>
      </c>
      <c r="B161" s="36">
        <v>2</v>
      </c>
      <c r="C161" s="74">
        <f t="shared" si="2"/>
        <v>1</v>
      </c>
      <c r="D161" s="75" t="s">
        <v>870</v>
      </c>
      <c r="E161" s="36" t="s">
        <v>173</v>
      </c>
      <c r="F161" s="37">
        <v>1</v>
      </c>
      <c r="G161" s="37" t="s">
        <v>156</v>
      </c>
      <c r="H161" s="36" t="s">
        <v>229</v>
      </c>
      <c r="I161" s="36" t="s">
        <v>175</v>
      </c>
      <c r="J161" s="36" t="s">
        <v>239</v>
      </c>
      <c r="K161" s="36">
        <v>0</v>
      </c>
      <c r="L161" s="36" t="s">
        <v>189</v>
      </c>
      <c r="M161" s="35"/>
      <c r="N161" s="59" t="s">
        <v>222</v>
      </c>
      <c r="O161" s="59" t="s">
        <v>191</v>
      </c>
      <c r="P161" s="59" t="s">
        <v>191</v>
      </c>
      <c r="Q161" s="105" t="s">
        <v>1085</v>
      </c>
      <c r="R161" s="35"/>
    </row>
    <row r="162" spans="1:19" x14ac:dyDescent="0.25">
      <c r="A162" s="35" t="s">
        <v>358</v>
      </c>
      <c r="B162" s="36">
        <v>1</v>
      </c>
      <c r="C162" s="74">
        <f t="shared" si="2"/>
        <v>1</v>
      </c>
      <c r="D162" s="75" t="s">
        <v>870</v>
      </c>
      <c r="E162" s="36" t="s">
        <v>173</v>
      </c>
      <c r="F162" s="37">
        <v>1</v>
      </c>
      <c r="G162" s="37" t="s">
        <v>156</v>
      </c>
      <c r="H162" s="36" t="s">
        <v>194</v>
      </c>
      <c r="I162" s="36" t="s">
        <v>175</v>
      </c>
      <c r="J162" s="36" t="s">
        <v>359</v>
      </c>
      <c r="K162" s="36" t="s">
        <v>159</v>
      </c>
      <c r="L162" s="36" t="s">
        <v>189</v>
      </c>
      <c r="M162" s="35"/>
      <c r="N162" s="59" t="s">
        <v>178</v>
      </c>
      <c r="O162" s="59" t="s">
        <v>191</v>
      </c>
      <c r="P162" s="59" t="s">
        <v>169</v>
      </c>
      <c r="Q162" s="105" t="s">
        <v>1085</v>
      </c>
      <c r="R162" s="35"/>
    </row>
    <row r="163" spans="1:19" x14ac:dyDescent="0.25">
      <c r="A163" s="35" t="s">
        <v>374</v>
      </c>
      <c r="B163" s="36">
        <v>2</v>
      </c>
      <c r="C163" s="74">
        <f t="shared" si="2"/>
        <v>1</v>
      </c>
      <c r="D163" s="75" t="s">
        <v>870</v>
      </c>
      <c r="E163" s="36" t="s">
        <v>173</v>
      </c>
      <c r="F163" s="37">
        <v>1</v>
      </c>
      <c r="G163" s="37" t="s">
        <v>156</v>
      </c>
      <c r="H163" s="36" t="s">
        <v>194</v>
      </c>
      <c r="I163" s="36" t="s">
        <v>175</v>
      </c>
      <c r="J163" s="36" t="s">
        <v>375</v>
      </c>
      <c r="K163" s="36" t="s">
        <v>165</v>
      </c>
      <c r="L163" s="36" t="s">
        <v>168</v>
      </c>
      <c r="M163" s="35"/>
      <c r="N163" s="59" t="s">
        <v>178</v>
      </c>
      <c r="O163" s="59" t="s">
        <v>179</v>
      </c>
      <c r="P163" s="59" t="s">
        <v>169</v>
      </c>
      <c r="Q163" s="105" t="s">
        <v>1085</v>
      </c>
      <c r="R163" s="35"/>
    </row>
    <row r="164" spans="1:19" x14ac:dyDescent="0.25">
      <c r="A164" s="35" t="s">
        <v>872</v>
      </c>
      <c r="B164" s="36">
        <v>11</v>
      </c>
      <c r="C164" s="74">
        <f t="shared" si="2"/>
        <v>60</v>
      </c>
      <c r="D164" s="75" t="s">
        <v>870</v>
      </c>
      <c r="E164" s="36" t="s">
        <v>173</v>
      </c>
      <c r="F164" s="37">
        <v>6</v>
      </c>
      <c r="G164" s="37" t="s">
        <v>156</v>
      </c>
      <c r="H164" s="36" t="s">
        <v>194</v>
      </c>
      <c r="I164" s="36" t="s">
        <v>175</v>
      </c>
      <c r="J164" s="36" t="s">
        <v>195</v>
      </c>
      <c r="K164" s="36" t="s">
        <v>159</v>
      </c>
      <c r="L164" s="36" t="s">
        <v>168</v>
      </c>
      <c r="M164" s="35"/>
      <c r="N164" s="59" t="s">
        <v>252</v>
      </c>
      <c r="O164" s="59" t="s">
        <v>179</v>
      </c>
      <c r="P164" s="59" t="s">
        <v>179</v>
      </c>
      <c r="Q164" s="105" t="s">
        <v>1086</v>
      </c>
      <c r="R164" s="35"/>
    </row>
    <row r="165" spans="1:19" x14ac:dyDescent="0.25">
      <c r="A165" s="35" t="s">
        <v>873</v>
      </c>
      <c r="B165" s="36">
        <v>7</v>
      </c>
      <c r="C165" s="74">
        <f t="shared" si="2"/>
        <v>15</v>
      </c>
      <c r="D165" s="75" t="s">
        <v>870</v>
      </c>
      <c r="E165" s="36" t="s">
        <v>173</v>
      </c>
      <c r="F165" s="37">
        <v>4</v>
      </c>
      <c r="G165" s="37" t="s">
        <v>156</v>
      </c>
      <c r="H165" s="36" t="s">
        <v>194</v>
      </c>
      <c r="I165" s="36" t="s">
        <v>175</v>
      </c>
      <c r="J165" s="36" t="s">
        <v>311</v>
      </c>
      <c r="K165" s="36" t="s">
        <v>159</v>
      </c>
      <c r="L165" s="36" t="s">
        <v>168</v>
      </c>
      <c r="M165" s="35"/>
      <c r="N165" s="59" t="s">
        <v>208</v>
      </c>
      <c r="O165" s="59" t="s">
        <v>191</v>
      </c>
      <c r="P165" s="59" t="s">
        <v>162</v>
      </c>
      <c r="Q165" s="105" t="s">
        <v>1085</v>
      </c>
      <c r="R165" s="35"/>
    </row>
    <row r="166" spans="1:19" x14ac:dyDescent="0.25">
      <c r="A166" s="35" t="s">
        <v>487</v>
      </c>
      <c r="B166" s="36">
        <v>3</v>
      </c>
      <c r="C166" s="74">
        <f t="shared" si="2"/>
        <v>2</v>
      </c>
      <c r="D166" s="75" t="s">
        <v>870</v>
      </c>
      <c r="E166" s="36" t="s">
        <v>173</v>
      </c>
      <c r="F166" s="37">
        <v>2</v>
      </c>
      <c r="G166" s="37" t="s">
        <v>156</v>
      </c>
      <c r="H166" s="36" t="s">
        <v>194</v>
      </c>
      <c r="I166" s="36" t="s">
        <v>175</v>
      </c>
      <c r="J166" s="36" t="s">
        <v>195</v>
      </c>
      <c r="K166" s="36" t="s">
        <v>205</v>
      </c>
      <c r="L166" s="36" t="s">
        <v>168</v>
      </c>
      <c r="M166" s="35"/>
      <c r="N166" s="59" t="s">
        <v>178</v>
      </c>
      <c r="O166" s="59" t="s">
        <v>180</v>
      </c>
      <c r="P166" s="59" t="s">
        <v>169</v>
      </c>
      <c r="Q166" s="105" t="s">
        <v>1085</v>
      </c>
      <c r="R166" s="35"/>
    </row>
    <row r="167" spans="1:19" x14ac:dyDescent="0.25">
      <c r="A167" s="35" t="s">
        <v>491</v>
      </c>
      <c r="B167" s="36">
        <v>10</v>
      </c>
      <c r="C167" s="74">
        <f t="shared" si="2"/>
        <v>40</v>
      </c>
      <c r="D167" s="75" t="s">
        <v>870</v>
      </c>
      <c r="E167" s="36" t="s">
        <v>173</v>
      </c>
      <c r="F167" s="37">
        <v>6</v>
      </c>
      <c r="G167" s="37" t="s">
        <v>156</v>
      </c>
      <c r="H167" s="36" t="s">
        <v>194</v>
      </c>
      <c r="I167" s="36" t="s">
        <v>175</v>
      </c>
      <c r="J167" s="36" t="s">
        <v>492</v>
      </c>
      <c r="K167" s="36" t="s">
        <v>184</v>
      </c>
      <c r="L167" s="36" t="s">
        <v>189</v>
      </c>
      <c r="M167" s="35"/>
      <c r="N167" s="59" t="s">
        <v>208</v>
      </c>
      <c r="O167" s="59" t="s">
        <v>169</v>
      </c>
      <c r="P167" s="59" t="s">
        <v>169</v>
      </c>
      <c r="Q167" s="105" t="s">
        <v>1086</v>
      </c>
      <c r="R167" s="35"/>
    </row>
    <row r="168" spans="1:19" x14ac:dyDescent="0.25">
      <c r="A168" s="35" t="s">
        <v>515</v>
      </c>
      <c r="B168" s="36">
        <v>9</v>
      </c>
      <c r="C168" s="74">
        <f t="shared" si="2"/>
        <v>30</v>
      </c>
      <c r="D168" s="75" t="s">
        <v>870</v>
      </c>
      <c r="E168" s="36" t="s">
        <v>173</v>
      </c>
      <c r="F168" s="37">
        <v>7</v>
      </c>
      <c r="G168" s="37" t="s">
        <v>156</v>
      </c>
      <c r="H168" s="36" t="s">
        <v>279</v>
      </c>
      <c r="I168" s="36" t="s">
        <v>175</v>
      </c>
      <c r="J168" s="36" t="s">
        <v>166</v>
      </c>
      <c r="K168" s="36" t="s">
        <v>233</v>
      </c>
      <c r="L168" s="36" t="s">
        <v>168</v>
      </c>
      <c r="M168" s="35"/>
      <c r="N168" s="59" t="s">
        <v>190</v>
      </c>
      <c r="O168" s="59" t="s">
        <v>191</v>
      </c>
      <c r="P168" s="59" t="s">
        <v>192</v>
      </c>
      <c r="Q168" s="105" t="s">
        <v>1086</v>
      </c>
      <c r="R168" s="35"/>
    </row>
    <row r="169" spans="1:19" x14ac:dyDescent="0.25">
      <c r="A169" s="35" t="s">
        <v>546</v>
      </c>
      <c r="B169" s="36">
        <v>3</v>
      </c>
      <c r="C169" s="74">
        <f t="shared" si="2"/>
        <v>2</v>
      </c>
      <c r="D169" s="75" t="s">
        <v>870</v>
      </c>
      <c r="E169" s="36" t="s">
        <v>173</v>
      </c>
      <c r="F169" s="37">
        <v>2</v>
      </c>
      <c r="G169" s="37" t="s">
        <v>156</v>
      </c>
      <c r="H169" s="36" t="s">
        <v>194</v>
      </c>
      <c r="I169" s="36" t="s">
        <v>7</v>
      </c>
      <c r="J169" s="36" t="s">
        <v>448</v>
      </c>
      <c r="K169" s="36" t="s">
        <v>159</v>
      </c>
      <c r="L169" s="36" t="s">
        <v>168</v>
      </c>
      <c r="M169" s="35"/>
      <c r="N169" s="59" t="s">
        <v>252</v>
      </c>
      <c r="O169" s="59" t="s">
        <v>169</v>
      </c>
      <c r="P169" s="59" t="s">
        <v>191</v>
      </c>
      <c r="Q169" s="105" t="s">
        <v>1085</v>
      </c>
      <c r="R169" s="35"/>
    </row>
    <row r="170" spans="1:19" x14ac:dyDescent="0.25">
      <c r="A170" s="35" t="s">
        <v>551</v>
      </c>
      <c r="B170" s="36">
        <v>8</v>
      </c>
      <c r="C170" s="74">
        <f t="shared" si="2"/>
        <v>20</v>
      </c>
      <c r="D170" s="75" t="s">
        <v>870</v>
      </c>
      <c r="E170" s="36" t="s">
        <v>173</v>
      </c>
      <c r="F170" s="37">
        <v>4</v>
      </c>
      <c r="G170" s="37" t="s">
        <v>156</v>
      </c>
      <c r="H170" s="36" t="s">
        <v>273</v>
      </c>
      <c r="I170" s="36" t="s">
        <v>175</v>
      </c>
      <c r="J170" s="36" t="s">
        <v>239</v>
      </c>
      <c r="K170" s="36" t="s">
        <v>312</v>
      </c>
      <c r="L170" s="36" t="s">
        <v>189</v>
      </c>
      <c r="M170" s="35"/>
      <c r="N170" s="59" t="s">
        <v>222</v>
      </c>
      <c r="O170" s="59" t="s">
        <v>163</v>
      </c>
      <c r="P170" s="59" t="s">
        <v>163</v>
      </c>
      <c r="Q170" s="105" t="s">
        <v>1085</v>
      </c>
      <c r="R170" s="35"/>
    </row>
    <row r="171" spans="1:19" x14ac:dyDescent="0.25">
      <c r="A171" s="35" t="s">
        <v>557</v>
      </c>
      <c r="B171" s="36">
        <v>2</v>
      </c>
      <c r="C171" s="74">
        <f t="shared" si="2"/>
        <v>1</v>
      </c>
      <c r="D171" s="75" t="s">
        <v>870</v>
      </c>
      <c r="E171" s="36" t="s">
        <v>173</v>
      </c>
      <c r="F171" s="37">
        <v>1</v>
      </c>
      <c r="G171" s="37" t="s">
        <v>156</v>
      </c>
      <c r="H171" s="36" t="s">
        <v>194</v>
      </c>
      <c r="I171" s="36" t="s">
        <v>175</v>
      </c>
      <c r="J171" s="36" t="s">
        <v>492</v>
      </c>
      <c r="K171" s="36" t="s">
        <v>165</v>
      </c>
      <c r="L171" s="36" t="s">
        <v>189</v>
      </c>
      <c r="M171" s="35"/>
      <c r="N171" s="59" t="s">
        <v>208</v>
      </c>
      <c r="O171" s="59" t="s">
        <v>169</v>
      </c>
      <c r="P171" s="59" t="s">
        <v>169</v>
      </c>
      <c r="Q171" s="105" t="s">
        <v>1085</v>
      </c>
      <c r="R171" s="35"/>
    </row>
    <row r="172" spans="1:19" x14ac:dyDescent="0.25">
      <c r="A172" s="35" t="s">
        <v>874</v>
      </c>
      <c r="B172" s="36">
        <v>3</v>
      </c>
      <c r="C172" s="74">
        <f t="shared" si="2"/>
        <v>2</v>
      </c>
      <c r="D172" s="75" t="s">
        <v>870</v>
      </c>
      <c r="E172" s="36" t="s">
        <v>173</v>
      </c>
      <c r="F172" s="37">
        <v>2</v>
      </c>
      <c r="G172" s="37" t="s">
        <v>156</v>
      </c>
      <c r="H172" s="36" t="s">
        <v>194</v>
      </c>
      <c r="I172" s="36" t="s">
        <v>175</v>
      </c>
      <c r="J172" s="36" t="s">
        <v>287</v>
      </c>
      <c r="K172" s="36" t="s">
        <v>177</v>
      </c>
      <c r="L172" s="36" t="s">
        <v>189</v>
      </c>
      <c r="M172" s="35"/>
      <c r="N172" s="59" t="s">
        <v>222</v>
      </c>
      <c r="O172" s="59" t="s">
        <v>162</v>
      </c>
      <c r="P172" s="59" t="s">
        <v>162</v>
      </c>
      <c r="Q172" s="105" t="s">
        <v>1085</v>
      </c>
      <c r="R172" s="35"/>
    </row>
    <row r="173" spans="1:19" x14ac:dyDescent="0.25">
      <c r="A173" s="35" t="s">
        <v>571</v>
      </c>
      <c r="B173" s="36">
        <v>3</v>
      </c>
      <c r="C173" s="74">
        <f t="shared" si="2"/>
        <v>2</v>
      </c>
      <c r="D173" s="75" t="s">
        <v>870</v>
      </c>
      <c r="E173" s="36" t="s">
        <v>173</v>
      </c>
      <c r="F173" s="37">
        <v>2</v>
      </c>
      <c r="G173" s="37" t="s">
        <v>156</v>
      </c>
      <c r="H173" s="36" t="s">
        <v>206</v>
      </c>
      <c r="I173" s="36" t="s">
        <v>175</v>
      </c>
      <c r="J173" s="36" t="s">
        <v>176</v>
      </c>
      <c r="K173" s="36">
        <v>0</v>
      </c>
      <c r="L173" s="36" t="s">
        <v>168</v>
      </c>
      <c r="M173" s="35"/>
      <c r="N173" s="59" t="s">
        <v>208</v>
      </c>
      <c r="O173" s="59" t="s">
        <v>179</v>
      </c>
      <c r="P173" s="59" t="s">
        <v>235</v>
      </c>
      <c r="Q173" s="105" t="s">
        <v>1085</v>
      </c>
      <c r="R173" s="35"/>
    </row>
    <row r="174" spans="1:19" x14ac:dyDescent="0.25">
      <c r="A174" s="35" t="s">
        <v>914</v>
      </c>
      <c r="B174" s="36">
        <v>6</v>
      </c>
      <c r="C174" s="74">
        <f t="shared" si="2"/>
        <v>10</v>
      </c>
      <c r="D174" s="75" t="s">
        <v>1062</v>
      </c>
      <c r="E174" s="36" t="s">
        <v>173</v>
      </c>
      <c r="F174" s="37">
        <v>3</v>
      </c>
      <c r="G174" s="37" t="s">
        <v>177</v>
      </c>
      <c r="H174" s="36" t="s">
        <v>5</v>
      </c>
      <c r="I174" s="36" t="s">
        <v>7</v>
      </c>
      <c r="J174" s="36" t="s">
        <v>195</v>
      </c>
      <c r="K174" s="36" t="s">
        <v>249</v>
      </c>
      <c r="L174" s="36" t="s">
        <v>200</v>
      </c>
      <c r="M174" s="35"/>
      <c r="N174" s="59" t="s">
        <v>161</v>
      </c>
      <c r="O174" s="59" t="s">
        <v>169</v>
      </c>
      <c r="P174" s="59" t="s">
        <v>162</v>
      </c>
      <c r="Q174" s="59" t="s">
        <v>915</v>
      </c>
      <c r="S174" s="35"/>
    </row>
    <row r="175" spans="1:19" x14ac:dyDescent="0.25">
      <c r="A175" s="35" t="s">
        <v>916</v>
      </c>
      <c r="B175" s="36">
        <v>4</v>
      </c>
      <c r="C175" s="74">
        <f t="shared" si="2"/>
        <v>3</v>
      </c>
      <c r="D175" s="75" t="s">
        <v>1062</v>
      </c>
      <c r="E175" s="36" t="s">
        <v>173</v>
      </c>
      <c r="F175" s="36">
        <v>2</v>
      </c>
      <c r="G175" s="37" t="s">
        <v>177</v>
      </c>
      <c r="H175" s="36" t="s">
        <v>5</v>
      </c>
      <c r="I175" s="36" t="s">
        <v>8</v>
      </c>
      <c r="J175" s="36" t="s">
        <v>166</v>
      </c>
      <c r="K175" s="36" t="s">
        <v>177</v>
      </c>
      <c r="L175" s="36" t="s">
        <v>200</v>
      </c>
      <c r="M175" s="35"/>
      <c r="N175" s="35" t="s">
        <v>190</v>
      </c>
      <c r="O175" s="35" t="s">
        <v>180</v>
      </c>
      <c r="P175" s="35" t="s">
        <v>192</v>
      </c>
      <c r="Q175" s="35" t="s">
        <v>917</v>
      </c>
      <c r="S175" s="35"/>
    </row>
    <row r="176" spans="1:19" x14ac:dyDescent="0.25">
      <c r="A176" s="35" t="s">
        <v>918</v>
      </c>
      <c r="B176" s="36">
        <v>1</v>
      </c>
      <c r="C176" s="74">
        <f t="shared" si="2"/>
        <v>1</v>
      </c>
      <c r="D176" s="75" t="s">
        <v>1062</v>
      </c>
      <c r="E176" s="36" t="s">
        <v>173</v>
      </c>
      <c r="F176" s="36">
        <v>1</v>
      </c>
      <c r="G176" s="37" t="s">
        <v>177</v>
      </c>
      <c r="H176" s="36" t="s">
        <v>206</v>
      </c>
      <c r="I176" s="36" t="s">
        <v>175</v>
      </c>
      <c r="J176" s="36" t="s">
        <v>176</v>
      </c>
      <c r="K176" s="36" t="s">
        <v>171</v>
      </c>
      <c r="L176" s="36" t="s">
        <v>200</v>
      </c>
      <c r="M176" s="35"/>
      <c r="N176" s="35" t="s">
        <v>252</v>
      </c>
      <c r="O176" s="35" t="s">
        <v>235</v>
      </c>
      <c r="P176" s="35" t="s">
        <v>191</v>
      </c>
      <c r="Q176" s="35" t="s">
        <v>919</v>
      </c>
      <c r="S176" s="35"/>
    </row>
    <row r="177" spans="1:19" x14ac:dyDescent="0.25">
      <c r="A177" s="35" t="s">
        <v>920</v>
      </c>
      <c r="B177" s="36">
        <v>5</v>
      </c>
      <c r="C177" s="74">
        <f t="shared" si="2"/>
        <v>5</v>
      </c>
      <c r="D177" s="75" t="s">
        <v>1062</v>
      </c>
      <c r="E177" s="36" t="s">
        <v>173</v>
      </c>
      <c r="F177" s="36">
        <v>3</v>
      </c>
      <c r="G177" s="37" t="s">
        <v>177</v>
      </c>
      <c r="H177" s="36" t="s">
        <v>5</v>
      </c>
      <c r="I177" s="36" t="s">
        <v>8</v>
      </c>
      <c r="J177" s="36" t="s">
        <v>166</v>
      </c>
      <c r="K177" s="36" t="s">
        <v>270</v>
      </c>
      <c r="L177" s="36" t="s">
        <v>200</v>
      </c>
      <c r="M177" s="35"/>
      <c r="N177" s="35" t="s">
        <v>190</v>
      </c>
      <c r="O177" s="35" t="s">
        <v>179</v>
      </c>
      <c r="P177" s="35" t="s">
        <v>163</v>
      </c>
      <c r="Q177" s="35" t="s">
        <v>921</v>
      </c>
      <c r="S177" s="35"/>
    </row>
    <row r="178" spans="1:19" x14ac:dyDescent="0.25">
      <c r="A178" s="35" t="s">
        <v>922</v>
      </c>
      <c r="B178" s="36">
        <v>8</v>
      </c>
      <c r="C178" s="74">
        <f t="shared" si="2"/>
        <v>20</v>
      </c>
      <c r="D178" s="75" t="s">
        <v>1062</v>
      </c>
      <c r="E178" s="36" t="s">
        <v>173</v>
      </c>
      <c r="F178" s="36">
        <v>6</v>
      </c>
      <c r="G178" s="37" t="s">
        <v>177</v>
      </c>
      <c r="H178" s="36" t="s">
        <v>5</v>
      </c>
      <c r="I178" s="36" t="s">
        <v>8</v>
      </c>
      <c r="J178" s="36" t="s">
        <v>166</v>
      </c>
      <c r="K178" s="36" t="s">
        <v>390</v>
      </c>
      <c r="L178" s="36" t="s">
        <v>200</v>
      </c>
      <c r="M178" s="35"/>
      <c r="N178" s="35" t="s">
        <v>190</v>
      </c>
      <c r="O178" s="35" t="s">
        <v>162</v>
      </c>
      <c r="P178" s="35" t="s">
        <v>192</v>
      </c>
      <c r="Q178" s="35" t="s">
        <v>923</v>
      </c>
      <c r="S178" s="35"/>
    </row>
    <row r="179" spans="1:19" x14ac:dyDescent="0.25">
      <c r="A179" s="35" t="s">
        <v>924</v>
      </c>
      <c r="B179" s="36">
        <v>7</v>
      </c>
      <c r="C179" s="74">
        <f t="shared" si="2"/>
        <v>15</v>
      </c>
      <c r="D179" s="75" t="s">
        <v>1062</v>
      </c>
      <c r="E179" s="36" t="s">
        <v>173</v>
      </c>
      <c r="F179" s="36">
        <v>4</v>
      </c>
      <c r="G179" s="37" t="s">
        <v>177</v>
      </c>
      <c r="H179" s="36" t="s">
        <v>5</v>
      </c>
      <c r="I179" s="36" t="s">
        <v>8</v>
      </c>
      <c r="J179" s="36" t="s">
        <v>166</v>
      </c>
      <c r="K179" s="36">
        <v>0</v>
      </c>
      <c r="L179" s="36" t="s">
        <v>200</v>
      </c>
      <c r="M179" s="35"/>
      <c r="N179" s="35" t="s">
        <v>190</v>
      </c>
      <c r="O179" s="35" t="s">
        <v>191</v>
      </c>
      <c r="P179" s="35" t="s">
        <v>192</v>
      </c>
      <c r="Q179" s="35" t="s">
        <v>925</v>
      </c>
      <c r="S179" s="35"/>
    </row>
    <row r="180" spans="1:19" x14ac:dyDescent="0.25">
      <c r="A180" s="35" t="s">
        <v>926</v>
      </c>
      <c r="B180" s="36">
        <v>8</v>
      </c>
      <c r="C180" s="74">
        <f t="shared" si="2"/>
        <v>20</v>
      </c>
      <c r="D180" s="75" t="s">
        <v>1062</v>
      </c>
      <c r="E180" s="36" t="s">
        <v>173</v>
      </c>
      <c r="F180" s="36">
        <v>4</v>
      </c>
      <c r="G180" s="37" t="s">
        <v>177</v>
      </c>
      <c r="H180" s="36" t="s">
        <v>157</v>
      </c>
      <c r="I180" s="36" t="s">
        <v>8</v>
      </c>
      <c r="J180" s="36" t="s">
        <v>166</v>
      </c>
      <c r="K180" s="36" t="s">
        <v>171</v>
      </c>
      <c r="L180" s="36" t="s">
        <v>200</v>
      </c>
      <c r="M180" s="35"/>
      <c r="N180" s="35" t="s">
        <v>190</v>
      </c>
      <c r="O180" s="35" t="s">
        <v>180</v>
      </c>
      <c r="P180" s="35" t="s">
        <v>192</v>
      </c>
      <c r="Q180" s="35" t="s">
        <v>927</v>
      </c>
      <c r="S180" s="35"/>
    </row>
    <row r="181" spans="1:19" x14ac:dyDescent="0.25">
      <c r="A181" s="35" t="s">
        <v>928</v>
      </c>
      <c r="B181" s="36">
        <v>7</v>
      </c>
      <c r="C181" s="74">
        <f t="shared" si="2"/>
        <v>15</v>
      </c>
      <c r="D181" s="75" t="s">
        <v>1062</v>
      </c>
      <c r="E181" s="36" t="s">
        <v>173</v>
      </c>
      <c r="F181" s="36">
        <v>4</v>
      </c>
      <c r="G181" s="37" t="s">
        <v>177</v>
      </c>
      <c r="H181" s="36" t="s">
        <v>5</v>
      </c>
      <c r="I181" s="36" t="s">
        <v>175</v>
      </c>
      <c r="J181" s="36" t="s">
        <v>929</v>
      </c>
      <c r="K181" s="36" t="s">
        <v>171</v>
      </c>
      <c r="L181" s="36" t="s">
        <v>200</v>
      </c>
      <c r="M181" s="35"/>
      <c r="N181" s="35" t="s">
        <v>178</v>
      </c>
      <c r="O181" s="35" t="s">
        <v>180</v>
      </c>
      <c r="P181" s="35" t="s">
        <v>180</v>
      </c>
      <c r="Q181" s="35" t="s">
        <v>930</v>
      </c>
      <c r="S181" s="35"/>
    </row>
    <row r="182" spans="1:19" x14ac:dyDescent="0.25">
      <c r="A182" s="35" t="s">
        <v>931</v>
      </c>
      <c r="B182" s="36">
        <v>5</v>
      </c>
      <c r="C182" s="74">
        <f t="shared" si="2"/>
        <v>5</v>
      </c>
      <c r="D182" s="75" t="s">
        <v>1062</v>
      </c>
      <c r="E182" s="36" t="s">
        <v>173</v>
      </c>
      <c r="F182" s="36">
        <v>3</v>
      </c>
      <c r="G182" s="37" t="s">
        <v>177</v>
      </c>
      <c r="H182" s="36" t="s">
        <v>606</v>
      </c>
      <c r="I182" s="36" t="s">
        <v>175</v>
      </c>
      <c r="J182" s="36" t="s">
        <v>202</v>
      </c>
      <c r="K182" s="36" t="s">
        <v>390</v>
      </c>
      <c r="L182" s="36" t="s">
        <v>200</v>
      </c>
      <c r="M182" s="35"/>
      <c r="N182" s="35" t="s">
        <v>185</v>
      </c>
      <c r="O182" s="35" t="s">
        <v>163</v>
      </c>
      <c r="P182" s="35" t="s">
        <v>162</v>
      </c>
      <c r="Q182" s="35" t="s">
        <v>923</v>
      </c>
      <c r="S182" s="35"/>
    </row>
    <row r="183" spans="1:19" x14ac:dyDescent="0.25">
      <c r="A183" s="35" t="s">
        <v>932</v>
      </c>
      <c r="B183" s="36">
        <v>3</v>
      </c>
      <c r="C183" s="74">
        <f t="shared" si="2"/>
        <v>2</v>
      </c>
      <c r="D183" s="75" t="s">
        <v>1062</v>
      </c>
      <c r="E183" s="36" t="s">
        <v>173</v>
      </c>
      <c r="F183" s="36">
        <v>2</v>
      </c>
      <c r="G183" s="37" t="s">
        <v>177</v>
      </c>
      <c r="H183" s="36" t="s">
        <v>5</v>
      </c>
      <c r="I183" s="36" t="s">
        <v>8</v>
      </c>
      <c r="J183" s="36" t="s">
        <v>166</v>
      </c>
      <c r="K183" s="36" t="s">
        <v>171</v>
      </c>
      <c r="L183" s="36" t="s">
        <v>200</v>
      </c>
      <c r="M183" s="35"/>
      <c r="N183" s="35" t="s">
        <v>190</v>
      </c>
      <c r="O183" s="35" t="s">
        <v>169</v>
      </c>
      <c r="P183" s="35" t="s">
        <v>192</v>
      </c>
      <c r="Q183" s="35" t="s">
        <v>933</v>
      </c>
      <c r="S183" s="35"/>
    </row>
    <row r="184" spans="1:19" x14ac:dyDescent="0.25">
      <c r="A184" s="35" t="s">
        <v>934</v>
      </c>
      <c r="B184" s="36">
        <v>4</v>
      </c>
      <c r="C184" s="74">
        <f t="shared" si="2"/>
        <v>3</v>
      </c>
      <c r="D184" s="75" t="s">
        <v>1062</v>
      </c>
      <c r="E184" s="36" t="s">
        <v>173</v>
      </c>
      <c r="F184" s="36">
        <v>2</v>
      </c>
      <c r="G184" s="37" t="s">
        <v>177</v>
      </c>
      <c r="H184" s="36" t="s">
        <v>5</v>
      </c>
      <c r="I184" s="36" t="s">
        <v>7</v>
      </c>
      <c r="J184" s="36" t="s">
        <v>166</v>
      </c>
      <c r="K184" s="36" t="s">
        <v>233</v>
      </c>
      <c r="L184" s="36" t="s">
        <v>200</v>
      </c>
      <c r="M184" s="35"/>
      <c r="N184" s="35" t="s">
        <v>190</v>
      </c>
      <c r="O184" s="35" t="s">
        <v>169</v>
      </c>
      <c r="P184" s="35" t="s">
        <v>169</v>
      </c>
      <c r="Q184" s="35" t="s">
        <v>935</v>
      </c>
      <c r="S184" s="35"/>
    </row>
    <row r="185" spans="1:19" x14ac:dyDescent="0.25">
      <c r="A185" s="35" t="s">
        <v>936</v>
      </c>
      <c r="B185" s="36">
        <v>7</v>
      </c>
      <c r="C185" s="74">
        <f t="shared" ref="C185:C220" si="3">IF(OR(B185=1,B185=2),1,IF(B185=3,2,IF(B185=4,3,IF(B185=5,5,IF(B185=6,10,IF(B185=7,15,IF(B185=8,20,IF(B185=9,30,IF(B185=10,40,IF(B185=11,60,90))))))))))</f>
        <v>15</v>
      </c>
      <c r="D185" s="75" t="s">
        <v>1062</v>
      </c>
      <c r="E185" s="36" t="s">
        <v>173</v>
      </c>
      <c r="F185" s="36">
        <v>4</v>
      </c>
      <c r="G185" s="37" t="s">
        <v>177</v>
      </c>
      <c r="H185" s="36" t="s">
        <v>5</v>
      </c>
      <c r="I185" s="36" t="s">
        <v>8</v>
      </c>
      <c r="J185" s="36" t="s">
        <v>166</v>
      </c>
      <c r="K185" s="36" t="s">
        <v>159</v>
      </c>
      <c r="L185" s="36" t="s">
        <v>200</v>
      </c>
      <c r="M185" s="35"/>
      <c r="N185" s="35" t="s">
        <v>161</v>
      </c>
      <c r="O185" s="35" t="s">
        <v>169</v>
      </c>
      <c r="P185" s="35" t="s">
        <v>162</v>
      </c>
      <c r="Q185" s="35" t="s">
        <v>937</v>
      </c>
      <c r="S185" s="35"/>
    </row>
    <row r="186" spans="1:19" x14ac:dyDescent="0.25">
      <c r="A186" s="35" t="s">
        <v>938</v>
      </c>
      <c r="B186" s="36">
        <v>3</v>
      </c>
      <c r="C186" s="74">
        <f t="shared" si="3"/>
        <v>2</v>
      </c>
      <c r="D186" s="75" t="s">
        <v>1062</v>
      </c>
      <c r="E186" s="36" t="s">
        <v>173</v>
      </c>
      <c r="F186" s="36">
        <v>2</v>
      </c>
      <c r="G186" s="37" t="s">
        <v>177</v>
      </c>
      <c r="H186" s="36" t="s">
        <v>5</v>
      </c>
      <c r="I186" s="36" t="s">
        <v>7</v>
      </c>
      <c r="J186" s="36" t="s">
        <v>166</v>
      </c>
      <c r="K186" s="36" t="s">
        <v>233</v>
      </c>
      <c r="L186" s="36" t="s">
        <v>200</v>
      </c>
      <c r="M186" s="35"/>
      <c r="N186" s="35" t="s">
        <v>190</v>
      </c>
      <c r="O186" s="35" t="s">
        <v>169</v>
      </c>
      <c r="P186" s="35" t="s">
        <v>169</v>
      </c>
      <c r="Q186" s="35" t="s">
        <v>939</v>
      </c>
      <c r="S186" s="35"/>
    </row>
    <row r="187" spans="1:19" x14ac:dyDescent="0.25">
      <c r="A187" s="35" t="s">
        <v>940</v>
      </c>
      <c r="B187" s="36">
        <v>9</v>
      </c>
      <c r="C187" s="74">
        <f t="shared" si="3"/>
        <v>30</v>
      </c>
      <c r="D187" s="75" t="s">
        <v>1062</v>
      </c>
      <c r="E187" s="36" t="s">
        <v>173</v>
      </c>
      <c r="F187" s="36">
        <v>6</v>
      </c>
      <c r="G187" s="37" t="s">
        <v>177</v>
      </c>
      <c r="H187" s="36" t="s">
        <v>174</v>
      </c>
      <c r="I187" s="36" t="s">
        <v>7</v>
      </c>
      <c r="J187" s="36" t="s">
        <v>244</v>
      </c>
      <c r="K187" s="36" t="s">
        <v>171</v>
      </c>
      <c r="L187" s="36" t="s">
        <v>200</v>
      </c>
      <c r="M187" s="35"/>
      <c r="N187" s="35" t="s">
        <v>252</v>
      </c>
      <c r="O187" s="35" t="s">
        <v>169</v>
      </c>
      <c r="P187" s="35" t="s">
        <v>179</v>
      </c>
      <c r="Q187" s="35" t="s">
        <v>941</v>
      </c>
      <c r="S187" s="35"/>
    </row>
    <row r="188" spans="1:19" x14ac:dyDescent="0.25">
      <c r="A188" s="35" t="s">
        <v>942</v>
      </c>
      <c r="B188" s="36">
        <v>1</v>
      </c>
      <c r="C188" s="74">
        <f t="shared" si="3"/>
        <v>1</v>
      </c>
      <c r="D188" s="75" t="s">
        <v>1062</v>
      </c>
      <c r="E188" s="36" t="s">
        <v>173</v>
      </c>
      <c r="F188" s="36">
        <v>1</v>
      </c>
      <c r="G188" s="37" t="s">
        <v>177</v>
      </c>
      <c r="H188" s="36" t="s">
        <v>5</v>
      </c>
      <c r="I188" s="36" t="s">
        <v>175</v>
      </c>
      <c r="J188" s="36" t="s">
        <v>166</v>
      </c>
      <c r="K188" s="36" t="s">
        <v>943</v>
      </c>
      <c r="L188" s="36" t="s">
        <v>200</v>
      </c>
      <c r="M188" s="35"/>
      <c r="N188" s="35" t="s">
        <v>190</v>
      </c>
      <c r="O188" s="35" t="s">
        <v>179</v>
      </c>
      <c r="P188" s="35" t="s">
        <v>163</v>
      </c>
      <c r="Q188" s="35" t="s">
        <v>944</v>
      </c>
      <c r="S188" s="35"/>
    </row>
    <row r="189" spans="1:19" x14ac:dyDescent="0.25">
      <c r="A189" s="35" t="s">
        <v>945</v>
      </c>
      <c r="B189" s="36">
        <v>4</v>
      </c>
      <c r="C189" s="74">
        <f t="shared" si="3"/>
        <v>3</v>
      </c>
      <c r="D189" s="75" t="s">
        <v>1062</v>
      </c>
      <c r="E189" s="36" t="s">
        <v>173</v>
      </c>
      <c r="F189" s="36">
        <v>2</v>
      </c>
      <c r="G189" s="37" t="s">
        <v>177</v>
      </c>
      <c r="H189" s="36" t="s">
        <v>5</v>
      </c>
      <c r="I189" s="36" t="s">
        <v>8</v>
      </c>
      <c r="J189" s="36" t="s">
        <v>166</v>
      </c>
      <c r="K189" s="36" t="s">
        <v>946</v>
      </c>
      <c r="L189" s="36" t="s">
        <v>200</v>
      </c>
      <c r="M189" s="35"/>
      <c r="N189" s="35" t="s">
        <v>185</v>
      </c>
      <c r="O189" s="35" t="s">
        <v>235</v>
      </c>
      <c r="P189" s="35" t="s">
        <v>191</v>
      </c>
      <c r="Q189" s="35" t="s">
        <v>947</v>
      </c>
      <c r="S189" s="35"/>
    </row>
    <row r="190" spans="1:19" x14ac:dyDescent="0.25">
      <c r="A190" s="35" t="s">
        <v>948</v>
      </c>
      <c r="B190" s="36">
        <v>4</v>
      </c>
      <c r="C190" s="74">
        <f t="shared" si="3"/>
        <v>3</v>
      </c>
      <c r="D190" s="75" t="s">
        <v>1062</v>
      </c>
      <c r="E190" s="36" t="s">
        <v>173</v>
      </c>
      <c r="F190" s="36">
        <v>2</v>
      </c>
      <c r="G190" s="37" t="s">
        <v>177</v>
      </c>
      <c r="H190" s="36" t="s">
        <v>5</v>
      </c>
      <c r="I190" s="36" t="s">
        <v>7</v>
      </c>
      <c r="J190" s="36" t="s">
        <v>166</v>
      </c>
      <c r="K190" s="36" t="s">
        <v>233</v>
      </c>
      <c r="L190" s="36" t="s">
        <v>200</v>
      </c>
      <c r="M190" s="35"/>
      <c r="N190" s="35" t="s">
        <v>161</v>
      </c>
      <c r="O190" s="35" t="s">
        <v>180</v>
      </c>
      <c r="P190" s="35" t="s">
        <v>163</v>
      </c>
      <c r="Q190" s="35" t="s">
        <v>949</v>
      </c>
      <c r="S190" s="35"/>
    </row>
    <row r="191" spans="1:19" x14ac:dyDescent="0.25">
      <c r="A191" s="35" t="s">
        <v>950</v>
      </c>
      <c r="B191" s="36">
        <v>2</v>
      </c>
      <c r="C191" s="74">
        <f t="shared" si="3"/>
        <v>1</v>
      </c>
      <c r="D191" s="75" t="s">
        <v>1062</v>
      </c>
      <c r="E191" s="36" t="s">
        <v>173</v>
      </c>
      <c r="F191" s="36">
        <v>1</v>
      </c>
      <c r="G191" s="37" t="s">
        <v>177</v>
      </c>
      <c r="H191" s="36" t="s">
        <v>206</v>
      </c>
      <c r="I191" s="36" t="s">
        <v>8</v>
      </c>
      <c r="J191" s="36" t="s">
        <v>166</v>
      </c>
      <c r="K191" s="36" t="s">
        <v>946</v>
      </c>
      <c r="L191" s="36" t="s">
        <v>200</v>
      </c>
      <c r="M191" s="35"/>
      <c r="N191" s="35" t="s">
        <v>190</v>
      </c>
      <c r="O191" s="35" t="s">
        <v>162</v>
      </c>
      <c r="P191" s="35" t="s">
        <v>192</v>
      </c>
      <c r="Q191" s="35" t="s">
        <v>951</v>
      </c>
      <c r="S191" s="35"/>
    </row>
    <row r="192" spans="1:19" x14ac:dyDescent="0.25">
      <c r="A192" s="35" t="s">
        <v>952</v>
      </c>
      <c r="B192" s="36">
        <v>7</v>
      </c>
      <c r="C192" s="74">
        <f t="shared" si="3"/>
        <v>15</v>
      </c>
      <c r="D192" s="75" t="s">
        <v>1062</v>
      </c>
      <c r="E192" s="36" t="s">
        <v>173</v>
      </c>
      <c r="F192" s="36">
        <v>5</v>
      </c>
      <c r="G192" s="37" t="s">
        <v>159</v>
      </c>
      <c r="H192" s="36" t="s">
        <v>5</v>
      </c>
      <c r="I192" s="36" t="s">
        <v>175</v>
      </c>
      <c r="J192" s="36" t="s">
        <v>176</v>
      </c>
      <c r="K192" s="36" t="s">
        <v>953</v>
      </c>
      <c r="L192" s="36" t="s">
        <v>200</v>
      </c>
      <c r="M192" s="35"/>
      <c r="N192" s="35" t="s">
        <v>190</v>
      </c>
      <c r="O192" s="35" t="s">
        <v>179</v>
      </c>
      <c r="P192" s="35" t="s">
        <v>180</v>
      </c>
      <c r="Q192" s="35" t="s">
        <v>954</v>
      </c>
      <c r="S192" s="35"/>
    </row>
    <row r="193" spans="1:19" x14ac:dyDescent="0.25">
      <c r="A193" s="35" t="s">
        <v>955</v>
      </c>
      <c r="B193" s="36">
        <v>8</v>
      </c>
      <c r="C193" s="74">
        <f t="shared" si="3"/>
        <v>20</v>
      </c>
      <c r="D193" s="75" t="s">
        <v>1062</v>
      </c>
      <c r="E193" s="36" t="s">
        <v>173</v>
      </c>
      <c r="F193" s="36">
        <v>4</v>
      </c>
      <c r="G193" s="37" t="s">
        <v>177</v>
      </c>
      <c r="H193" s="36" t="s">
        <v>5</v>
      </c>
      <c r="I193" s="36" t="s">
        <v>7</v>
      </c>
      <c r="J193" s="36" t="s">
        <v>166</v>
      </c>
      <c r="K193" s="36" t="s">
        <v>233</v>
      </c>
      <c r="L193" s="36" t="s">
        <v>200</v>
      </c>
      <c r="M193" s="35"/>
      <c r="N193" s="35" t="s">
        <v>161</v>
      </c>
      <c r="O193" s="35" t="s">
        <v>163</v>
      </c>
      <c r="P193" s="35" t="s">
        <v>163</v>
      </c>
      <c r="Q193" s="35" t="s">
        <v>956</v>
      </c>
      <c r="S193" s="35"/>
    </row>
    <row r="194" spans="1:19" x14ac:dyDescent="0.25">
      <c r="A194" s="35" t="s">
        <v>957</v>
      </c>
      <c r="B194" s="36">
        <v>5</v>
      </c>
      <c r="C194" s="74">
        <f t="shared" si="3"/>
        <v>5</v>
      </c>
      <c r="D194" s="75" t="s">
        <v>1062</v>
      </c>
      <c r="E194" s="36" t="s">
        <v>173</v>
      </c>
      <c r="F194" s="36">
        <v>3</v>
      </c>
      <c r="G194" s="37" t="s">
        <v>177</v>
      </c>
      <c r="H194" s="36" t="s">
        <v>5</v>
      </c>
      <c r="I194" s="36" t="s">
        <v>175</v>
      </c>
      <c r="J194" s="36" t="s">
        <v>202</v>
      </c>
      <c r="K194" s="36">
        <v>0</v>
      </c>
      <c r="L194" s="36" t="s">
        <v>200</v>
      </c>
      <c r="M194" s="35"/>
      <c r="N194" s="35" t="s">
        <v>185</v>
      </c>
      <c r="O194" s="35" t="s">
        <v>169</v>
      </c>
      <c r="P194" s="35" t="s">
        <v>179</v>
      </c>
      <c r="Q194" s="35" t="s">
        <v>958</v>
      </c>
      <c r="S194" s="35"/>
    </row>
    <row r="195" spans="1:19" x14ac:dyDescent="0.25">
      <c r="A195" s="35" t="s">
        <v>959</v>
      </c>
      <c r="B195" s="36">
        <v>4</v>
      </c>
      <c r="C195" s="74">
        <f t="shared" si="3"/>
        <v>3</v>
      </c>
      <c r="D195" s="75" t="s">
        <v>1062</v>
      </c>
      <c r="E195" s="36" t="s">
        <v>173</v>
      </c>
      <c r="F195" s="36">
        <v>2</v>
      </c>
      <c r="G195" s="37" t="s">
        <v>177</v>
      </c>
      <c r="H195" s="36" t="s">
        <v>5</v>
      </c>
      <c r="I195" s="36" t="s">
        <v>175</v>
      </c>
      <c r="J195" s="36" t="s">
        <v>166</v>
      </c>
      <c r="K195" s="36" t="s">
        <v>390</v>
      </c>
      <c r="L195" s="36" t="s">
        <v>200</v>
      </c>
      <c r="M195" s="35"/>
      <c r="N195" s="35" t="s">
        <v>208</v>
      </c>
      <c r="O195" s="35" t="s">
        <v>169</v>
      </c>
      <c r="P195" s="35" t="s">
        <v>180</v>
      </c>
      <c r="Q195" s="35" t="s">
        <v>960</v>
      </c>
      <c r="S195" s="35"/>
    </row>
    <row r="196" spans="1:19" x14ac:dyDescent="0.25">
      <c r="A196" s="35" t="s">
        <v>961</v>
      </c>
      <c r="B196" s="36">
        <v>2</v>
      </c>
      <c r="C196" s="74">
        <f t="shared" si="3"/>
        <v>1</v>
      </c>
      <c r="D196" s="75" t="s">
        <v>1062</v>
      </c>
      <c r="E196" s="36" t="s">
        <v>173</v>
      </c>
      <c r="F196" s="36">
        <v>1</v>
      </c>
      <c r="G196" s="37" t="s">
        <v>177</v>
      </c>
      <c r="H196" s="36" t="s">
        <v>5</v>
      </c>
      <c r="I196" s="36" t="s">
        <v>7</v>
      </c>
      <c r="J196" s="36" t="s">
        <v>166</v>
      </c>
      <c r="K196" s="36" t="s">
        <v>390</v>
      </c>
      <c r="L196" s="36" t="s">
        <v>200</v>
      </c>
      <c r="M196" s="35"/>
      <c r="N196" s="35" t="s">
        <v>208</v>
      </c>
      <c r="O196" s="35" t="s">
        <v>169</v>
      </c>
      <c r="P196" s="35" t="s">
        <v>162</v>
      </c>
      <c r="Q196" s="35" t="s">
        <v>962</v>
      </c>
      <c r="S196" s="35"/>
    </row>
    <row r="197" spans="1:19" x14ac:dyDescent="0.25">
      <c r="A197" s="35" t="s">
        <v>963</v>
      </c>
      <c r="B197" s="36">
        <v>5</v>
      </c>
      <c r="C197" s="74">
        <f t="shared" si="3"/>
        <v>5</v>
      </c>
      <c r="D197" s="75" t="s">
        <v>1062</v>
      </c>
      <c r="E197" s="36" t="s">
        <v>173</v>
      </c>
      <c r="F197" s="36">
        <v>9</v>
      </c>
      <c r="G197" s="37" t="s">
        <v>177</v>
      </c>
      <c r="H197" s="36" t="s">
        <v>5</v>
      </c>
      <c r="I197" s="36" t="s">
        <v>175</v>
      </c>
      <c r="J197" s="36" t="s">
        <v>215</v>
      </c>
      <c r="K197" s="36" t="s">
        <v>270</v>
      </c>
      <c r="L197" s="36" t="s">
        <v>200</v>
      </c>
      <c r="M197" s="35"/>
      <c r="N197" s="35" t="s">
        <v>222</v>
      </c>
      <c r="O197" s="35" t="s">
        <v>179</v>
      </c>
      <c r="P197" s="35" t="s">
        <v>163</v>
      </c>
      <c r="Q197" s="35" t="s">
        <v>964</v>
      </c>
      <c r="S197" s="35"/>
    </row>
    <row r="198" spans="1:19" x14ac:dyDescent="0.25">
      <c r="A198" s="35" t="s">
        <v>965</v>
      </c>
      <c r="B198" s="36">
        <v>2</v>
      </c>
      <c r="C198" s="74">
        <f t="shared" si="3"/>
        <v>1</v>
      </c>
      <c r="D198" s="75" t="s">
        <v>1062</v>
      </c>
      <c r="E198" s="36" t="s">
        <v>173</v>
      </c>
      <c r="F198" s="36">
        <v>1</v>
      </c>
      <c r="G198" s="37" t="s">
        <v>177</v>
      </c>
      <c r="H198" s="36" t="s">
        <v>5</v>
      </c>
      <c r="I198" s="36" t="s">
        <v>8</v>
      </c>
      <c r="J198" s="36" t="s">
        <v>166</v>
      </c>
      <c r="K198" s="36" t="s">
        <v>943</v>
      </c>
      <c r="L198" s="36" t="s">
        <v>200</v>
      </c>
      <c r="M198" s="35"/>
      <c r="N198" s="35" t="s">
        <v>190</v>
      </c>
      <c r="O198" s="35" t="s">
        <v>179</v>
      </c>
      <c r="P198" s="35" t="s">
        <v>163</v>
      </c>
      <c r="Q198" s="35" t="s">
        <v>966</v>
      </c>
      <c r="S198" s="35"/>
    </row>
    <row r="199" spans="1:19" x14ac:dyDescent="0.25">
      <c r="A199" s="35" t="s">
        <v>967</v>
      </c>
      <c r="B199" s="36">
        <v>4</v>
      </c>
      <c r="C199" s="74">
        <f t="shared" si="3"/>
        <v>3</v>
      </c>
      <c r="D199" s="75" t="s">
        <v>1062</v>
      </c>
      <c r="E199" s="36" t="s">
        <v>173</v>
      </c>
      <c r="F199" s="36">
        <v>2</v>
      </c>
      <c r="G199" s="37" t="s">
        <v>159</v>
      </c>
      <c r="H199" s="36" t="s">
        <v>5</v>
      </c>
      <c r="I199" s="36" t="s">
        <v>175</v>
      </c>
      <c r="J199" s="36" t="s">
        <v>176</v>
      </c>
      <c r="K199" s="36" t="s">
        <v>390</v>
      </c>
      <c r="L199" s="36" t="s">
        <v>200</v>
      </c>
      <c r="M199" s="35"/>
      <c r="N199" s="35" t="s">
        <v>190</v>
      </c>
      <c r="O199" s="35" t="s">
        <v>179</v>
      </c>
      <c r="P199" s="35" t="s">
        <v>235</v>
      </c>
      <c r="Q199" s="35" t="s">
        <v>968</v>
      </c>
      <c r="S199" s="35"/>
    </row>
    <row r="200" spans="1:19" x14ac:dyDescent="0.25">
      <c r="A200" s="35" t="s">
        <v>969</v>
      </c>
      <c r="B200" s="36">
        <v>4</v>
      </c>
      <c r="C200" s="74">
        <f t="shared" si="3"/>
        <v>3</v>
      </c>
      <c r="D200" s="75" t="s">
        <v>1062</v>
      </c>
      <c r="E200" s="36" t="s">
        <v>173</v>
      </c>
      <c r="F200" s="36">
        <v>2</v>
      </c>
      <c r="G200" s="37" t="s">
        <v>177</v>
      </c>
      <c r="H200" s="36" t="s">
        <v>5</v>
      </c>
      <c r="I200" s="36" t="s">
        <v>175</v>
      </c>
      <c r="J200" s="36" t="s">
        <v>166</v>
      </c>
      <c r="K200" s="36" t="s">
        <v>390</v>
      </c>
      <c r="L200" s="36" t="s">
        <v>200</v>
      </c>
      <c r="M200" s="35"/>
      <c r="N200" s="35" t="s">
        <v>190</v>
      </c>
      <c r="O200" s="35" t="s">
        <v>179</v>
      </c>
      <c r="P200" s="35" t="s">
        <v>180</v>
      </c>
      <c r="Q200" s="35" t="s">
        <v>970</v>
      </c>
      <c r="S200" s="35"/>
    </row>
    <row r="201" spans="1:19" x14ac:dyDescent="0.25">
      <c r="A201" s="35" t="s">
        <v>971</v>
      </c>
      <c r="B201" s="36">
        <v>5</v>
      </c>
      <c r="C201" s="74">
        <f t="shared" si="3"/>
        <v>5</v>
      </c>
      <c r="D201" s="75" t="s">
        <v>1062</v>
      </c>
      <c r="E201" s="36" t="s">
        <v>173</v>
      </c>
      <c r="F201" s="36">
        <v>3</v>
      </c>
      <c r="G201" s="37" t="s">
        <v>177</v>
      </c>
      <c r="H201" s="36" t="s">
        <v>5</v>
      </c>
      <c r="I201" s="36" t="s">
        <v>8</v>
      </c>
      <c r="J201" s="36" t="s">
        <v>166</v>
      </c>
      <c r="K201" s="36" t="s">
        <v>171</v>
      </c>
      <c r="L201" s="36" t="s">
        <v>200</v>
      </c>
      <c r="M201" s="35"/>
      <c r="N201" s="35" t="s">
        <v>190</v>
      </c>
      <c r="O201" s="35" t="s">
        <v>169</v>
      </c>
      <c r="P201" s="35" t="s">
        <v>192</v>
      </c>
      <c r="Q201" s="35" t="s">
        <v>972</v>
      </c>
      <c r="S201" s="35"/>
    </row>
    <row r="202" spans="1:19" x14ac:dyDescent="0.25">
      <c r="A202" s="35" t="s">
        <v>973</v>
      </c>
      <c r="B202" s="36">
        <v>5</v>
      </c>
      <c r="C202" s="74">
        <f t="shared" si="3"/>
        <v>5</v>
      </c>
      <c r="D202" s="75" t="s">
        <v>1062</v>
      </c>
      <c r="E202" s="36" t="s">
        <v>173</v>
      </c>
      <c r="F202" s="36">
        <v>3</v>
      </c>
      <c r="G202" s="37" t="s">
        <v>177</v>
      </c>
      <c r="H202" s="36" t="s">
        <v>5</v>
      </c>
      <c r="I202" s="36" t="s">
        <v>7</v>
      </c>
      <c r="J202" s="36" t="s">
        <v>166</v>
      </c>
      <c r="K202" s="36" t="s">
        <v>233</v>
      </c>
      <c r="L202" s="36" t="s">
        <v>200</v>
      </c>
      <c r="M202" s="35"/>
      <c r="N202" s="35" t="s">
        <v>161</v>
      </c>
      <c r="O202" s="35" t="s">
        <v>180</v>
      </c>
      <c r="P202" s="35" t="s">
        <v>169</v>
      </c>
      <c r="Q202" s="35" t="s">
        <v>974</v>
      </c>
      <c r="S202" s="35"/>
    </row>
    <row r="203" spans="1:19" x14ac:dyDescent="0.25">
      <c r="A203" s="35" t="s">
        <v>975</v>
      </c>
      <c r="B203" s="36">
        <v>6</v>
      </c>
      <c r="C203" s="74">
        <f t="shared" si="3"/>
        <v>10</v>
      </c>
      <c r="D203" s="75" t="s">
        <v>1062</v>
      </c>
      <c r="E203" s="36" t="s">
        <v>173</v>
      </c>
      <c r="F203" s="36">
        <v>3</v>
      </c>
      <c r="G203" s="37" t="s">
        <v>177</v>
      </c>
      <c r="H203" s="36" t="s">
        <v>5</v>
      </c>
      <c r="I203" s="36" t="s">
        <v>7</v>
      </c>
      <c r="J203" s="36" t="s">
        <v>195</v>
      </c>
      <c r="K203" s="36" t="s">
        <v>249</v>
      </c>
      <c r="L203" s="36" t="s">
        <v>200</v>
      </c>
      <c r="M203" s="35"/>
      <c r="N203" s="35" t="s">
        <v>161</v>
      </c>
      <c r="O203" s="35" t="s">
        <v>169</v>
      </c>
      <c r="P203" s="35" t="s">
        <v>191</v>
      </c>
      <c r="Q203" s="35" t="s">
        <v>976</v>
      </c>
      <c r="S203" s="35"/>
    </row>
    <row r="204" spans="1:19" x14ac:dyDescent="0.25">
      <c r="A204" s="35" t="s">
        <v>977</v>
      </c>
      <c r="B204" s="36">
        <v>4</v>
      </c>
      <c r="C204" s="74">
        <f t="shared" si="3"/>
        <v>3</v>
      </c>
      <c r="D204" s="75" t="s">
        <v>1062</v>
      </c>
      <c r="E204" s="36" t="s">
        <v>173</v>
      </c>
      <c r="F204" s="36">
        <v>2</v>
      </c>
      <c r="G204" s="37" t="s">
        <v>177</v>
      </c>
      <c r="H204" s="36" t="s">
        <v>5</v>
      </c>
      <c r="I204" s="36" t="s">
        <v>8</v>
      </c>
      <c r="J204" s="36" t="s">
        <v>166</v>
      </c>
      <c r="K204" s="36" t="s">
        <v>270</v>
      </c>
      <c r="L204" s="36" t="s">
        <v>200</v>
      </c>
      <c r="M204" s="35"/>
      <c r="N204" s="35" t="s">
        <v>190</v>
      </c>
      <c r="O204" s="35" t="s">
        <v>169</v>
      </c>
      <c r="P204" s="35" t="s">
        <v>192</v>
      </c>
      <c r="Q204" s="35" t="s">
        <v>978</v>
      </c>
      <c r="S204" s="35"/>
    </row>
    <row r="205" spans="1:19" x14ac:dyDescent="0.25">
      <c r="A205" s="35" t="s">
        <v>979</v>
      </c>
      <c r="B205" s="36">
        <v>8</v>
      </c>
      <c r="C205" s="74">
        <f t="shared" si="3"/>
        <v>20</v>
      </c>
      <c r="D205" s="75" t="s">
        <v>1062</v>
      </c>
      <c r="E205" s="36" t="s">
        <v>173</v>
      </c>
      <c r="F205" s="36">
        <v>6</v>
      </c>
      <c r="G205" s="37" t="s">
        <v>177</v>
      </c>
      <c r="H205" s="36" t="s">
        <v>5</v>
      </c>
      <c r="I205" s="36" t="s">
        <v>8</v>
      </c>
      <c r="J205" s="36" t="s">
        <v>244</v>
      </c>
      <c r="K205" s="36" t="s">
        <v>953</v>
      </c>
      <c r="L205" s="36" t="s">
        <v>200</v>
      </c>
      <c r="M205" s="35"/>
      <c r="N205" s="35" t="s">
        <v>190</v>
      </c>
      <c r="O205" s="35" t="s">
        <v>163</v>
      </c>
      <c r="P205" s="35" t="s">
        <v>192</v>
      </c>
      <c r="Q205" s="35" t="s">
        <v>980</v>
      </c>
      <c r="S205" s="35"/>
    </row>
    <row r="206" spans="1:19" x14ac:dyDescent="0.25">
      <c r="A206" s="35" t="s">
        <v>981</v>
      </c>
      <c r="B206" s="36">
        <v>5</v>
      </c>
      <c r="C206" s="74">
        <f t="shared" si="3"/>
        <v>5</v>
      </c>
      <c r="D206" s="75" t="s">
        <v>1062</v>
      </c>
      <c r="E206" s="36" t="s">
        <v>173</v>
      </c>
      <c r="F206" s="36">
        <v>3</v>
      </c>
      <c r="G206" s="37" t="s">
        <v>177</v>
      </c>
      <c r="H206" s="36" t="s">
        <v>5</v>
      </c>
      <c r="I206" s="36" t="s">
        <v>8</v>
      </c>
      <c r="J206" s="36" t="s">
        <v>166</v>
      </c>
      <c r="K206" s="36" t="s">
        <v>159</v>
      </c>
      <c r="L206" s="36" t="s">
        <v>200</v>
      </c>
      <c r="M206" s="35"/>
      <c r="N206" s="35" t="s">
        <v>161</v>
      </c>
      <c r="O206" s="35" t="s">
        <v>169</v>
      </c>
      <c r="P206" s="35" t="s">
        <v>191</v>
      </c>
      <c r="Q206" s="35" t="s">
        <v>982</v>
      </c>
      <c r="S206" s="35"/>
    </row>
    <row r="207" spans="1:19" x14ac:dyDescent="0.25">
      <c r="A207" s="35" t="s">
        <v>983</v>
      </c>
      <c r="B207" s="36">
        <v>6</v>
      </c>
      <c r="C207" s="74">
        <f t="shared" si="3"/>
        <v>10</v>
      </c>
      <c r="D207" s="75" t="s">
        <v>1062</v>
      </c>
      <c r="E207" s="36" t="s">
        <v>173</v>
      </c>
      <c r="F207" s="36">
        <v>3</v>
      </c>
      <c r="G207" s="37" t="s">
        <v>177</v>
      </c>
      <c r="H207" s="36" t="s">
        <v>5</v>
      </c>
      <c r="I207" s="36" t="s">
        <v>7</v>
      </c>
      <c r="J207" s="36" t="s">
        <v>244</v>
      </c>
      <c r="K207" s="36">
        <v>0</v>
      </c>
      <c r="L207" s="36" t="s">
        <v>200</v>
      </c>
      <c r="M207" s="35"/>
      <c r="N207" s="35" t="s">
        <v>252</v>
      </c>
      <c r="O207" s="35" t="s">
        <v>169</v>
      </c>
      <c r="P207" s="35" t="s">
        <v>169</v>
      </c>
      <c r="Q207" s="35" t="s">
        <v>984</v>
      </c>
      <c r="S207" s="35"/>
    </row>
    <row r="208" spans="1:19" x14ac:dyDescent="0.25">
      <c r="A208" s="35" t="s">
        <v>985</v>
      </c>
      <c r="B208" s="36">
        <v>6</v>
      </c>
      <c r="C208" s="74">
        <f t="shared" si="3"/>
        <v>10</v>
      </c>
      <c r="D208" s="75" t="s">
        <v>1062</v>
      </c>
      <c r="E208" s="36" t="s">
        <v>173</v>
      </c>
      <c r="F208" s="36" t="s">
        <v>986</v>
      </c>
      <c r="G208" s="37" t="s">
        <v>177</v>
      </c>
      <c r="H208" s="36" t="s">
        <v>5</v>
      </c>
      <c r="I208" s="36" t="s">
        <v>7</v>
      </c>
      <c r="J208" s="36" t="s">
        <v>987</v>
      </c>
      <c r="K208" s="36">
        <v>0</v>
      </c>
      <c r="L208" s="36" t="s">
        <v>200</v>
      </c>
      <c r="M208" s="35"/>
      <c r="N208" s="35" t="s">
        <v>222</v>
      </c>
      <c r="O208" s="35" t="s">
        <v>163</v>
      </c>
      <c r="P208" s="35" t="s">
        <v>169</v>
      </c>
      <c r="Q208" s="35" t="s">
        <v>988</v>
      </c>
      <c r="S208" s="35"/>
    </row>
    <row r="209" spans="1:20" x14ac:dyDescent="0.25">
      <c r="A209" s="35" t="s">
        <v>989</v>
      </c>
      <c r="B209" s="36">
        <v>5</v>
      </c>
      <c r="C209" s="74">
        <f t="shared" si="3"/>
        <v>5</v>
      </c>
      <c r="D209" s="75" t="s">
        <v>1062</v>
      </c>
      <c r="E209" s="36" t="s">
        <v>173</v>
      </c>
      <c r="F209" s="36">
        <v>4</v>
      </c>
      <c r="G209" s="37" t="s">
        <v>159</v>
      </c>
      <c r="H209" s="36" t="s">
        <v>5</v>
      </c>
      <c r="I209" s="36" t="s">
        <v>7</v>
      </c>
      <c r="J209" s="36" t="s">
        <v>195</v>
      </c>
      <c r="K209" s="36" t="s">
        <v>249</v>
      </c>
      <c r="L209" s="36" t="s">
        <v>200</v>
      </c>
      <c r="M209" s="35"/>
      <c r="N209" s="35" t="s">
        <v>161</v>
      </c>
      <c r="O209" s="35" t="s">
        <v>169</v>
      </c>
      <c r="P209" s="35" t="s">
        <v>192</v>
      </c>
      <c r="Q209" s="35" t="s">
        <v>990</v>
      </c>
      <c r="S209" s="35"/>
    </row>
    <row r="210" spans="1:20" x14ac:dyDescent="0.25">
      <c r="A210" s="35" t="s">
        <v>991</v>
      </c>
      <c r="B210" s="36">
        <v>4</v>
      </c>
      <c r="C210" s="74">
        <f t="shared" si="3"/>
        <v>3</v>
      </c>
      <c r="D210" s="75" t="s">
        <v>1062</v>
      </c>
      <c r="E210" s="36" t="s">
        <v>173</v>
      </c>
      <c r="F210" s="36">
        <v>2</v>
      </c>
      <c r="G210" s="37" t="s">
        <v>177</v>
      </c>
      <c r="H210" s="36" t="s">
        <v>5</v>
      </c>
      <c r="I210" s="36" t="s">
        <v>8</v>
      </c>
      <c r="J210" s="36" t="s">
        <v>166</v>
      </c>
      <c r="K210" s="36" t="s">
        <v>943</v>
      </c>
      <c r="L210" s="36" t="s">
        <v>200</v>
      </c>
      <c r="M210" s="35"/>
      <c r="N210" s="35" t="s">
        <v>185</v>
      </c>
      <c r="O210" s="35" t="s">
        <v>191</v>
      </c>
      <c r="P210" s="35" t="s">
        <v>192</v>
      </c>
      <c r="Q210" s="35" t="s">
        <v>947</v>
      </c>
      <c r="S210" s="35"/>
    </row>
    <row r="211" spans="1:20" x14ac:dyDescent="0.25">
      <c r="A211" s="35" t="s">
        <v>992</v>
      </c>
      <c r="B211" s="36">
        <v>2</v>
      </c>
      <c r="C211" s="74">
        <f t="shared" si="3"/>
        <v>1</v>
      </c>
      <c r="D211" s="75" t="s">
        <v>1062</v>
      </c>
      <c r="E211" s="36" t="s">
        <v>173</v>
      </c>
      <c r="F211" s="36">
        <v>1</v>
      </c>
      <c r="G211" s="37" t="s">
        <v>177</v>
      </c>
      <c r="H211" s="36" t="s">
        <v>5</v>
      </c>
      <c r="I211" s="36" t="s">
        <v>7</v>
      </c>
      <c r="J211" s="36" t="s">
        <v>166</v>
      </c>
      <c r="K211" s="36" t="s">
        <v>159</v>
      </c>
      <c r="L211" s="36" t="s">
        <v>200</v>
      </c>
      <c r="M211" s="35"/>
      <c r="N211" s="35" t="s">
        <v>161</v>
      </c>
      <c r="O211" s="35" t="s">
        <v>179</v>
      </c>
      <c r="P211" s="35" t="s">
        <v>169</v>
      </c>
      <c r="Q211" s="35" t="s">
        <v>993</v>
      </c>
      <c r="S211" s="35"/>
    </row>
    <row r="212" spans="1:20" x14ac:dyDescent="0.25">
      <c r="A212" s="35" t="s">
        <v>994</v>
      </c>
      <c r="B212" s="36">
        <v>7</v>
      </c>
      <c r="C212" s="74">
        <f t="shared" si="3"/>
        <v>15</v>
      </c>
      <c r="D212" s="75" t="s">
        <v>1062</v>
      </c>
      <c r="E212" s="36" t="s">
        <v>173</v>
      </c>
      <c r="F212" s="36">
        <v>4</v>
      </c>
      <c r="G212" s="37" t="s">
        <v>177</v>
      </c>
      <c r="H212" s="36" t="s">
        <v>5</v>
      </c>
      <c r="I212" s="36" t="s">
        <v>175</v>
      </c>
      <c r="J212" s="36" t="s">
        <v>202</v>
      </c>
      <c r="K212" s="36">
        <v>0</v>
      </c>
      <c r="L212" s="36" t="s">
        <v>200</v>
      </c>
      <c r="M212" s="35"/>
      <c r="N212" s="35" t="s">
        <v>185</v>
      </c>
      <c r="O212" s="35" t="s">
        <v>180</v>
      </c>
      <c r="P212" s="35" t="s">
        <v>179</v>
      </c>
      <c r="Q212" s="35" t="s">
        <v>995</v>
      </c>
      <c r="S212" s="35"/>
    </row>
    <row r="213" spans="1:20" x14ac:dyDescent="0.25">
      <c r="A213" s="35" t="s">
        <v>996</v>
      </c>
      <c r="B213" s="36">
        <v>6</v>
      </c>
      <c r="C213" s="74">
        <f t="shared" si="3"/>
        <v>10</v>
      </c>
      <c r="D213" s="75" t="s">
        <v>1062</v>
      </c>
      <c r="E213" s="36" t="s">
        <v>173</v>
      </c>
      <c r="F213" s="36">
        <v>9</v>
      </c>
      <c r="G213" s="37" t="s">
        <v>177</v>
      </c>
      <c r="H213" s="36" t="s">
        <v>5</v>
      </c>
      <c r="I213" s="36" t="s">
        <v>175</v>
      </c>
      <c r="J213" s="36" t="s">
        <v>215</v>
      </c>
      <c r="K213" s="36" t="s">
        <v>270</v>
      </c>
      <c r="L213" s="36" t="s">
        <v>200</v>
      </c>
      <c r="M213" s="35"/>
      <c r="N213" s="35" t="s">
        <v>190</v>
      </c>
      <c r="O213" s="35" t="s">
        <v>179</v>
      </c>
      <c r="P213" s="35" t="s">
        <v>169</v>
      </c>
      <c r="Q213" s="35" t="s">
        <v>964</v>
      </c>
      <c r="S213" s="35"/>
    </row>
    <row r="214" spans="1:20" x14ac:dyDescent="0.25">
      <c r="A214" s="35" t="s">
        <v>997</v>
      </c>
      <c r="B214" s="36">
        <v>10</v>
      </c>
      <c r="C214" s="74">
        <f t="shared" si="3"/>
        <v>40</v>
      </c>
      <c r="D214" s="75" t="s">
        <v>1062</v>
      </c>
      <c r="E214" s="36" t="s">
        <v>173</v>
      </c>
      <c r="F214" s="36">
        <v>6</v>
      </c>
      <c r="G214" s="37" t="s">
        <v>177</v>
      </c>
      <c r="H214" s="36" t="s">
        <v>5</v>
      </c>
      <c r="I214" s="36" t="s">
        <v>175</v>
      </c>
      <c r="J214" s="36" t="s">
        <v>256</v>
      </c>
      <c r="K214" s="36" t="s">
        <v>249</v>
      </c>
      <c r="L214" s="36" t="s">
        <v>200</v>
      </c>
      <c r="M214" s="35"/>
      <c r="N214" s="35" t="s">
        <v>208</v>
      </c>
      <c r="O214" s="35" t="s">
        <v>163</v>
      </c>
      <c r="P214" s="35" t="s">
        <v>163</v>
      </c>
      <c r="Q214" s="35" t="s">
        <v>998</v>
      </c>
      <c r="S214" s="35"/>
    </row>
    <row r="215" spans="1:20" x14ac:dyDescent="0.25">
      <c r="A215" s="35" t="s">
        <v>999</v>
      </c>
      <c r="B215" s="36">
        <v>4</v>
      </c>
      <c r="C215" s="74">
        <f t="shared" si="3"/>
        <v>3</v>
      </c>
      <c r="D215" s="75" t="s">
        <v>1062</v>
      </c>
      <c r="E215" s="36" t="s">
        <v>173</v>
      </c>
      <c r="F215" s="36">
        <v>2</v>
      </c>
      <c r="G215" s="37" t="s">
        <v>177</v>
      </c>
      <c r="H215" s="36" t="s">
        <v>5</v>
      </c>
      <c r="I215" s="36" t="s">
        <v>8</v>
      </c>
      <c r="J215" s="36" t="s">
        <v>166</v>
      </c>
      <c r="K215" s="36">
        <v>0</v>
      </c>
      <c r="L215" s="36" t="s">
        <v>200</v>
      </c>
      <c r="M215" s="35"/>
      <c r="N215" s="35" t="s">
        <v>222</v>
      </c>
      <c r="O215" s="35" t="s">
        <v>235</v>
      </c>
      <c r="P215" s="35" t="s">
        <v>192</v>
      </c>
      <c r="Q215" s="38" t="s">
        <v>1000</v>
      </c>
      <c r="S215" s="35"/>
    </row>
    <row r="216" spans="1:20" x14ac:dyDescent="0.25">
      <c r="A216" s="35" t="s">
        <v>1001</v>
      </c>
      <c r="B216" s="36">
        <v>5</v>
      </c>
      <c r="C216" s="74">
        <f t="shared" si="3"/>
        <v>5</v>
      </c>
      <c r="D216" s="75" t="s">
        <v>1062</v>
      </c>
      <c r="E216" s="36" t="s">
        <v>173</v>
      </c>
      <c r="F216" s="36">
        <v>3</v>
      </c>
      <c r="G216" s="37" t="s">
        <v>177</v>
      </c>
      <c r="H216" s="36" t="s">
        <v>5</v>
      </c>
      <c r="I216" s="36" t="s">
        <v>175</v>
      </c>
      <c r="J216" s="36" t="s">
        <v>176</v>
      </c>
      <c r="K216" s="36" t="s">
        <v>177</v>
      </c>
      <c r="L216" s="36" t="s">
        <v>200</v>
      </c>
      <c r="M216" s="35"/>
      <c r="N216" s="35" t="s">
        <v>208</v>
      </c>
      <c r="O216" s="35" t="s">
        <v>162</v>
      </c>
      <c r="P216" s="35" t="s">
        <v>180</v>
      </c>
      <c r="Q216" s="38" t="s">
        <v>1002</v>
      </c>
      <c r="S216" s="35"/>
    </row>
    <row r="217" spans="1:20" x14ac:dyDescent="0.25">
      <c r="A217" s="35" t="s">
        <v>1048</v>
      </c>
      <c r="B217" s="36">
        <v>1</v>
      </c>
      <c r="C217" s="74">
        <f t="shared" si="3"/>
        <v>1</v>
      </c>
      <c r="D217" s="75" t="s">
        <v>1062</v>
      </c>
      <c r="E217" s="36" t="s">
        <v>173</v>
      </c>
      <c r="F217" s="55">
        <v>1</v>
      </c>
      <c r="G217" s="40" t="s">
        <v>177</v>
      </c>
      <c r="H217" s="37" t="s">
        <v>5</v>
      </c>
      <c r="I217" s="36" t="s">
        <v>175</v>
      </c>
      <c r="J217" s="36" t="s">
        <v>1049</v>
      </c>
      <c r="K217" s="36" t="s">
        <v>943</v>
      </c>
      <c r="L217" s="40" t="s">
        <v>200</v>
      </c>
      <c r="M217" s="39"/>
      <c r="N217" s="59" t="s">
        <v>190</v>
      </c>
      <c r="O217" s="59" t="s">
        <v>235</v>
      </c>
      <c r="P217" s="59" t="s">
        <v>163</v>
      </c>
      <c r="Q217" s="59" t="s">
        <v>1050</v>
      </c>
      <c r="T217" s="35"/>
    </row>
    <row r="218" spans="1:20" x14ac:dyDescent="0.25">
      <c r="A218" s="62" t="s">
        <v>1051</v>
      </c>
      <c r="B218" s="36">
        <v>11</v>
      </c>
      <c r="C218" s="74">
        <f t="shared" si="3"/>
        <v>60</v>
      </c>
      <c r="D218" s="75" t="s">
        <v>1062</v>
      </c>
      <c r="E218" s="36" t="s">
        <v>173</v>
      </c>
      <c r="F218" s="36">
        <v>9</v>
      </c>
      <c r="G218" s="40" t="s">
        <v>177</v>
      </c>
      <c r="H218" s="37" t="s">
        <v>5</v>
      </c>
      <c r="I218" s="36" t="s">
        <v>7</v>
      </c>
      <c r="J218" s="36" t="s">
        <v>1052</v>
      </c>
      <c r="K218" s="36">
        <v>0</v>
      </c>
      <c r="L218" s="40" t="s">
        <v>200</v>
      </c>
      <c r="M218" s="39"/>
      <c r="N218" s="58" t="s">
        <v>161</v>
      </c>
      <c r="O218" s="58" t="s">
        <v>180</v>
      </c>
      <c r="P218" s="58" t="s">
        <v>163</v>
      </c>
      <c r="Q218" s="59" t="s">
        <v>1053</v>
      </c>
      <c r="T218" s="62"/>
    </row>
    <row r="219" spans="1:20" x14ac:dyDescent="0.25">
      <c r="A219" s="62" t="s">
        <v>1054</v>
      </c>
      <c r="B219" s="36">
        <v>8</v>
      </c>
      <c r="C219" s="74">
        <f t="shared" si="3"/>
        <v>20</v>
      </c>
      <c r="D219" s="75" t="s">
        <v>1062</v>
      </c>
      <c r="E219" s="36" t="s">
        <v>173</v>
      </c>
      <c r="F219" s="36" t="s">
        <v>534</v>
      </c>
      <c r="G219" s="40" t="s">
        <v>177</v>
      </c>
      <c r="H219" s="37" t="s">
        <v>157</v>
      </c>
      <c r="I219" s="36" t="s">
        <v>7</v>
      </c>
      <c r="J219" s="36" t="s">
        <v>1055</v>
      </c>
      <c r="K219" s="36" t="s">
        <v>1056</v>
      </c>
      <c r="L219" s="40" t="s">
        <v>200</v>
      </c>
      <c r="M219" s="39"/>
      <c r="N219" s="58" t="s">
        <v>161</v>
      </c>
      <c r="O219" s="58" t="s">
        <v>162</v>
      </c>
      <c r="P219" s="58" t="s">
        <v>162</v>
      </c>
      <c r="Q219" s="59" t="s">
        <v>923</v>
      </c>
      <c r="T219" s="62"/>
    </row>
    <row r="220" spans="1:20" x14ac:dyDescent="0.25">
      <c r="A220" s="62" t="s">
        <v>1057</v>
      </c>
      <c r="B220" s="36">
        <v>8</v>
      </c>
      <c r="C220" s="74">
        <f t="shared" si="3"/>
        <v>20</v>
      </c>
      <c r="D220" s="75" t="s">
        <v>1062</v>
      </c>
      <c r="E220" s="36" t="s">
        <v>173</v>
      </c>
      <c r="F220" s="36">
        <v>6</v>
      </c>
      <c r="G220" s="40" t="s">
        <v>177</v>
      </c>
      <c r="H220" s="37" t="s">
        <v>1058</v>
      </c>
      <c r="I220" s="36" t="s">
        <v>7</v>
      </c>
      <c r="J220" s="36" t="s">
        <v>166</v>
      </c>
      <c r="K220" s="36" t="s">
        <v>233</v>
      </c>
      <c r="L220" s="40" t="s">
        <v>200</v>
      </c>
      <c r="M220" s="39"/>
      <c r="N220" s="58" t="s">
        <v>161</v>
      </c>
      <c r="O220" s="58" t="s">
        <v>162</v>
      </c>
      <c r="P220" s="58" t="s">
        <v>192</v>
      </c>
      <c r="Q220" s="59" t="s">
        <v>1059</v>
      </c>
      <c r="T220" s="62"/>
    </row>
    <row r="221" spans="1:20" x14ac:dyDescent="0.25">
      <c r="F221" s="43"/>
      <c r="J221" s="45"/>
      <c r="K221" s="43"/>
      <c r="T221" s="39" t="s">
        <v>1111</v>
      </c>
    </row>
  </sheetData>
  <sheetProtection algorithmName="SHA-512" hashValue="TKpFWiVYpNtvCl24M0tP2eQzDsTZkW0FvTs7lYurrVkWL8Ir8vYK7+b4F8t2NYa1g2+oTH8E4DcW78ihbcp95g==" saltValue="Tc/xAtMrgJtNx9YmiYXFag==" spinCount="100000" sheet="1" objects="1" scenarios="1"/>
  <autoFilter ref="A1:T220"/>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20</vt:i4>
      </vt:variant>
    </vt:vector>
  </HeadingPairs>
  <TitlesOfParts>
    <vt:vector size="29" baseType="lpstr">
      <vt:lpstr>Lernen</vt:lpstr>
      <vt:lpstr>Zauber</vt:lpstr>
      <vt:lpstr>TE Kosten je Klasse</vt:lpstr>
      <vt:lpstr>TE Kosten je Stufe</vt:lpstr>
      <vt:lpstr>Zauber und Lieder</vt:lpstr>
      <vt:lpstr>Wundertaten</vt:lpstr>
      <vt:lpstr>Dweomer</vt:lpstr>
      <vt:lpstr>Thaumaturgie</vt:lpstr>
      <vt:lpstr>Tabelle1</vt:lpstr>
      <vt:lpstr>Lernen!Druckbereich</vt:lpstr>
      <vt:lpstr>Dweomer</vt:lpstr>
      <vt:lpstr>DweomerGesamt</vt:lpstr>
      <vt:lpstr>Grad</vt:lpstr>
      <vt:lpstr>Klasse</vt:lpstr>
      <vt:lpstr>KlasseKostenKat</vt:lpstr>
      <vt:lpstr>KlasseKostenSkill</vt:lpstr>
      <vt:lpstr>KlassenListe2</vt:lpstr>
      <vt:lpstr>Klassentyp</vt:lpstr>
      <vt:lpstr>SkillKatListe</vt:lpstr>
      <vt:lpstr>SkillNamenListe</vt:lpstr>
      <vt:lpstr>Thauma</vt:lpstr>
      <vt:lpstr>Thaumaturgie</vt:lpstr>
      <vt:lpstr>ThaumaturgieGesamt</vt:lpstr>
      <vt:lpstr>Waffen</vt:lpstr>
      <vt:lpstr>Wunder</vt:lpstr>
      <vt:lpstr>WunderGesamt</vt:lpstr>
      <vt:lpstr>Zauber</vt:lpstr>
      <vt:lpstr>ZauberAuswahl</vt:lpstr>
      <vt:lpstr>ZauberGesamt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Ashoris</dc:creator>
  <cp:lastModifiedBy>Usaah</cp:lastModifiedBy>
  <cp:lastPrinted>2015-11-16T12:13:14Z</cp:lastPrinted>
  <dcterms:created xsi:type="dcterms:W3CDTF">2015-10-15T06:40:40Z</dcterms:created>
  <dcterms:modified xsi:type="dcterms:W3CDTF">2016-07-26T19:32:19Z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